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lbnederland-my.sharepoint.com/personal/j_crombach_hlb-van-daal_nl/Documents/Documenten/Documents/Modellen/"/>
    </mc:Choice>
  </mc:AlternateContent>
  <xr:revisionPtr revIDLastSave="291" documentId="8_{A0029A5B-F3D3-49A9-85D2-15FD2FA03DA7}" xr6:coauthVersionLast="46" xr6:coauthVersionMax="46" xr10:uidLastSave="{631AA1C4-DEBC-422F-AA3E-3EE7D17A0169}"/>
  <bookViews>
    <workbookView xWindow="59205" yWindow="345" windowWidth="18735" windowHeight="15135" tabRatio="578" xr2:uid="{C99E884F-DB6A-424C-9030-7B3DAFC4B28E}"/>
  </bookViews>
  <sheets>
    <sheet name="Corona-invorderingsrentetool" sheetId="1" r:id="rId1"/>
    <sheet name="Reken" sheetId="2" state="veryHidden" r:id="rId2"/>
  </sheets>
  <definedNames>
    <definedName name="_xlnm.Print_Area" localSheetId="0">'Corona-invorderingsrentetool'!$A$1:$K$32</definedName>
    <definedName name="Bedrijfsuitoefening_gestart_vóór">Reken!#REF!</definedName>
    <definedName name="ja_nee">Reken!#REF!</definedName>
    <definedName name="Periode_verloning">Reken!#REF!</definedName>
    <definedName name="Referentieperiode_omzetdaling">Reken!#REF!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1" l="1"/>
  <c r="G23" i="1"/>
  <c r="D15" i="2"/>
  <c r="B15" i="2"/>
  <c r="D14" i="2"/>
  <c r="C14" i="2"/>
  <c r="B14" i="2"/>
  <c r="D13" i="2"/>
  <c r="A13" i="2"/>
  <c r="A14" i="2" s="1"/>
  <c r="A15" i="2" s="1"/>
  <c r="E15" i="2" l="1"/>
  <c r="A16" i="2"/>
  <c r="E13" i="2"/>
  <c r="E14" i="2"/>
  <c r="F19" i="1"/>
  <c r="C16" i="2" l="1"/>
  <c r="F16" i="2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I23" i="1"/>
  <c r="H21" i="1"/>
  <c r="I21" i="1"/>
  <c r="H22" i="1"/>
  <c r="I22" i="1"/>
  <c r="I20" i="1"/>
  <c r="I19" i="1"/>
  <c r="H20" i="1"/>
  <c r="H19" i="1"/>
  <c r="A10" i="2"/>
  <c r="F23" i="1" s="1"/>
  <c r="A9" i="2"/>
  <c r="F22" i="1" s="1"/>
  <c r="A8" i="2"/>
  <c r="F21" i="1" s="1"/>
  <c r="A7" i="2"/>
  <c r="F20" i="1" s="1"/>
  <c r="G20" i="1"/>
  <c r="G21" i="1" s="1"/>
  <c r="G22" i="1" s="1"/>
  <c r="K15" i="1"/>
  <c r="K16" i="1"/>
  <c r="D16" i="2" l="1"/>
  <c r="A17" i="2"/>
  <c r="B17" i="2"/>
  <c r="E16" i="2" l="1"/>
  <c r="C17" i="2"/>
  <c r="B18" i="2" s="1"/>
  <c r="A18" i="2"/>
  <c r="D17" i="2" l="1"/>
  <c r="C18" i="2"/>
  <c r="B19" i="2" s="1"/>
  <c r="A19" i="2"/>
  <c r="E17" i="2" l="1"/>
  <c r="D18" i="2"/>
  <c r="E18" i="2" s="1"/>
  <c r="C19" i="2"/>
  <c r="B20" i="2" s="1"/>
  <c r="A20" i="2"/>
  <c r="D19" i="2" l="1"/>
  <c r="E19" i="2" s="1"/>
  <c r="C20" i="2"/>
  <c r="B21" i="2" s="1"/>
  <c r="A21" i="2"/>
  <c r="D20" i="2" l="1"/>
  <c r="E20" i="2" s="1"/>
  <c r="C21" i="2"/>
  <c r="B22" i="2" s="1"/>
  <c r="A22" i="2"/>
  <c r="D21" i="2" l="1"/>
  <c r="E21" i="2" s="1"/>
  <c r="C22" i="2"/>
  <c r="B23" i="2" s="1"/>
  <c r="A23" i="2"/>
  <c r="D22" i="2" l="1"/>
  <c r="E22" i="2" s="1"/>
  <c r="C23" i="2"/>
  <c r="B24" i="2" s="1"/>
  <c r="A24" i="2"/>
  <c r="D23" i="2" l="1"/>
  <c r="E23" i="2" s="1"/>
  <c r="C24" i="2"/>
  <c r="B25" i="2" s="1"/>
  <c r="A25" i="2"/>
  <c r="D24" i="2" l="1"/>
  <c r="E24" i="2" s="1"/>
  <c r="C25" i="2"/>
  <c r="B26" i="2" s="1"/>
  <c r="A26" i="2"/>
  <c r="D25" i="2" l="1"/>
  <c r="E25" i="2" s="1"/>
  <c r="C26" i="2"/>
  <c r="B27" i="2" s="1"/>
  <c r="A27" i="2"/>
  <c r="D26" i="2" l="1"/>
  <c r="E26" i="2" s="1"/>
  <c r="C27" i="2"/>
  <c r="B28" i="2" s="1"/>
  <c r="A28" i="2"/>
  <c r="C28" i="2" l="1"/>
  <c r="B29" i="2" s="1"/>
  <c r="D27" i="2"/>
  <c r="E27" i="2" s="1"/>
  <c r="A29" i="2"/>
  <c r="D28" i="2" l="1"/>
  <c r="E28" i="2" s="1"/>
  <c r="C29" i="2"/>
  <c r="B30" i="2" s="1"/>
  <c r="A30" i="2"/>
  <c r="C30" i="2" l="1"/>
  <c r="B31" i="2" s="1"/>
  <c r="D29" i="2"/>
  <c r="E29" i="2" s="1"/>
  <c r="A31" i="2"/>
  <c r="D30" i="2" l="1"/>
  <c r="E30" i="2" s="1"/>
  <c r="C31" i="2"/>
  <c r="B32" i="2" s="1"/>
  <c r="A32" i="2"/>
  <c r="D31" i="2" l="1"/>
  <c r="E31" i="2" s="1"/>
  <c r="C32" i="2"/>
  <c r="B33" i="2" s="1"/>
  <c r="A33" i="2"/>
  <c r="D32" i="2" l="1"/>
  <c r="E32" i="2" s="1"/>
  <c r="C33" i="2"/>
  <c r="B34" i="2" s="1"/>
  <c r="A34" i="2"/>
  <c r="D33" i="2" l="1"/>
  <c r="E33" i="2" s="1"/>
  <c r="C34" i="2"/>
  <c r="B35" i="2" s="1"/>
  <c r="A35" i="2"/>
  <c r="D34" i="2" l="1"/>
  <c r="E34" i="2" s="1"/>
  <c r="C35" i="2"/>
  <c r="B36" i="2" s="1"/>
  <c r="A36" i="2"/>
  <c r="D35" i="2" l="1"/>
  <c r="E35" i="2" s="1"/>
  <c r="C36" i="2"/>
  <c r="B37" i="2" s="1"/>
  <c r="A37" i="2"/>
  <c r="D36" i="2" l="1"/>
  <c r="E36" i="2" s="1"/>
  <c r="C37" i="2"/>
  <c r="B38" i="2" s="1"/>
  <c r="A38" i="2"/>
  <c r="D37" i="2" l="1"/>
  <c r="E37" i="2" s="1"/>
  <c r="C38" i="2"/>
  <c r="B39" i="2" s="1"/>
  <c r="A39" i="2"/>
  <c r="D38" i="2" l="1"/>
  <c r="E38" i="2" s="1"/>
  <c r="C39" i="2"/>
  <c r="B40" i="2" s="1"/>
  <c r="A40" i="2"/>
  <c r="D39" i="2" l="1"/>
  <c r="E39" i="2" s="1"/>
  <c r="C40" i="2"/>
  <c r="B41" i="2" s="1"/>
  <c r="A41" i="2"/>
  <c r="D40" i="2" l="1"/>
  <c r="E40" i="2" s="1"/>
  <c r="C41" i="2"/>
  <c r="B42" i="2" s="1"/>
  <c r="A42" i="2"/>
  <c r="D41" i="2" l="1"/>
  <c r="E41" i="2" s="1"/>
  <c r="C42" i="2"/>
  <c r="B43" i="2" s="1"/>
  <c r="A43" i="2"/>
  <c r="D42" i="2" l="1"/>
  <c r="E42" i="2" s="1"/>
  <c r="C43" i="2"/>
  <c r="B44" i="2" s="1"/>
  <c r="A44" i="2"/>
  <c r="D43" i="2" l="1"/>
  <c r="E43" i="2" s="1"/>
  <c r="C44" i="2"/>
  <c r="B45" i="2" s="1"/>
  <c r="A45" i="2"/>
  <c r="D44" i="2" l="1"/>
  <c r="E44" i="2" s="1"/>
  <c r="C45" i="2"/>
  <c r="B46" i="2" s="1"/>
  <c r="A46" i="2"/>
  <c r="D45" i="2" l="1"/>
  <c r="E45" i="2" s="1"/>
  <c r="C46" i="2"/>
  <c r="B47" i="2" s="1"/>
  <c r="A47" i="2"/>
  <c r="C47" i="2" l="1"/>
  <c r="B48" i="2" s="1"/>
  <c r="D46" i="2"/>
  <c r="E46" i="2" s="1"/>
  <c r="A48" i="2"/>
  <c r="C48" i="2" l="1"/>
  <c r="B49" i="2" s="1"/>
  <c r="D47" i="2"/>
  <c r="E47" i="2" s="1"/>
  <c r="A49" i="2"/>
  <c r="D48" i="2" l="1"/>
  <c r="E48" i="2" s="1"/>
  <c r="C49" i="2"/>
  <c r="B50" i="2" s="1"/>
  <c r="A50" i="2"/>
  <c r="D49" i="2" l="1"/>
  <c r="E49" i="2" s="1"/>
  <c r="C50" i="2"/>
  <c r="B51" i="2" s="1"/>
  <c r="A51" i="2"/>
  <c r="D50" i="2" l="1"/>
  <c r="E50" i="2" s="1"/>
  <c r="C51" i="2"/>
  <c r="B52" i="2" s="1"/>
  <c r="A52" i="2"/>
  <c r="D51" i="2" l="1"/>
  <c r="E51" i="2" s="1"/>
  <c r="C52" i="2"/>
  <c r="B53" i="2" s="1"/>
  <c r="A53" i="2"/>
  <c r="D52" i="2" l="1"/>
  <c r="E52" i="2" s="1"/>
  <c r="C53" i="2"/>
  <c r="B54" i="2" s="1"/>
  <c r="A54" i="2"/>
  <c r="D53" i="2" l="1"/>
  <c r="E53" i="2" s="1"/>
  <c r="C54" i="2"/>
  <c r="B55" i="2" s="1"/>
  <c r="A55" i="2"/>
  <c r="D54" i="2" l="1"/>
  <c r="E54" i="2" s="1"/>
  <c r="C55" i="2"/>
  <c r="B56" i="2" s="1"/>
  <c r="A56" i="2"/>
  <c r="D55" i="2" l="1"/>
  <c r="E55" i="2" s="1"/>
  <c r="C56" i="2"/>
  <c r="B57" i="2" s="1"/>
  <c r="A57" i="2"/>
  <c r="D56" i="2" l="1"/>
  <c r="E56" i="2" s="1"/>
  <c r="C57" i="2"/>
  <c r="B58" i="2" s="1"/>
  <c r="A58" i="2"/>
  <c r="D57" i="2" l="1"/>
  <c r="E57" i="2" s="1"/>
  <c r="C58" i="2"/>
  <c r="B59" i="2" s="1"/>
  <c r="A59" i="2"/>
  <c r="D58" i="2" l="1"/>
  <c r="E58" i="2" s="1"/>
  <c r="C59" i="2"/>
  <c r="B60" i="2" s="1"/>
  <c r="A60" i="2"/>
  <c r="D59" i="2" l="1"/>
  <c r="E59" i="2" s="1"/>
  <c r="C60" i="2"/>
  <c r="B61" i="2" s="1"/>
  <c r="A61" i="2"/>
  <c r="D60" i="2" l="1"/>
  <c r="E60" i="2" s="1"/>
  <c r="C61" i="2"/>
  <c r="B62" i="2" s="1"/>
  <c r="A62" i="2"/>
  <c r="D61" i="2" l="1"/>
  <c r="E61" i="2" s="1"/>
  <c r="C62" i="2"/>
  <c r="B63" i="2" s="1"/>
  <c r="A63" i="2"/>
  <c r="C63" i="2" l="1"/>
  <c r="B64" i="2" s="1"/>
  <c r="D62" i="2"/>
  <c r="E62" i="2" s="1"/>
  <c r="A64" i="2"/>
  <c r="C64" i="2" l="1"/>
  <c r="B65" i="2" s="1"/>
  <c r="D63" i="2"/>
  <c r="E63" i="2" s="1"/>
  <c r="A65" i="2"/>
  <c r="C65" i="2" l="1"/>
  <c r="B66" i="2" s="1"/>
  <c r="D64" i="2"/>
  <c r="E64" i="2" s="1"/>
  <c r="A66" i="2"/>
  <c r="C66" i="2" l="1"/>
  <c r="B67" i="2" s="1"/>
  <c r="D65" i="2"/>
  <c r="E65" i="2" s="1"/>
  <c r="A67" i="2"/>
  <c r="C67" i="2" l="1"/>
  <c r="B68" i="2" s="1"/>
  <c r="D66" i="2"/>
  <c r="E66" i="2" s="1"/>
  <c r="A68" i="2"/>
  <c r="C68" i="2" l="1"/>
  <c r="B69" i="2" s="1"/>
  <c r="D67" i="2"/>
  <c r="E67" i="2" s="1"/>
  <c r="A69" i="2"/>
  <c r="C69" i="2" l="1"/>
  <c r="B70" i="2" s="1"/>
  <c r="D68" i="2"/>
  <c r="E68" i="2" s="1"/>
  <c r="A70" i="2"/>
  <c r="C70" i="2" l="1"/>
  <c r="B71" i="2" s="1"/>
  <c r="D69" i="2"/>
  <c r="E69" i="2" s="1"/>
  <c r="A71" i="2"/>
  <c r="D70" i="2" l="1"/>
  <c r="E70" i="2" s="1"/>
  <c r="C71" i="2"/>
  <c r="B72" i="2" s="1"/>
  <c r="A72" i="2"/>
  <c r="D71" i="2" l="1"/>
  <c r="E71" i="2" s="1"/>
  <c r="C72" i="2"/>
  <c r="B73" i="2" s="1"/>
  <c r="A73" i="2"/>
  <c r="D72" i="2" l="1"/>
  <c r="E72" i="2" s="1"/>
  <c r="C73" i="2"/>
  <c r="B74" i="2" s="1"/>
  <c r="A74" i="2"/>
  <c r="C74" i="2" l="1"/>
  <c r="B75" i="2" s="1"/>
  <c r="D73" i="2"/>
  <c r="E73" i="2" s="1"/>
  <c r="A75" i="2"/>
  <c r="D74" i="2" l="1"/>
  <c r="E74" i="2" s="1"/>
  <c r="C75" i="2"/>
  <c r="D75" i="2" l="1"/>
  <c r="E75" i="2" l="1"/>
  <c r="E10" i="2" l="1"/>
  <c r="K23" i="1" s="1"/>
  <c r="E7" i="2"/>
  <c r="K20" i="1" s="1"/>
  <c r="E6" i="2"/>
  <c r="K19" i="1" s="1"/>
  <c r="E8" i="2"/>
  <c r="K21" i="1" s="1"/>
  <c r="E9" i="2"/>
  <c r="K22" i="1" s="1"/>
  <c r="K26" i="1" l="1"/>
</calcChain>
</file>

<file path=xl/sharedStrings.xml><?xml version="1.0" encoding="utf-8"?>
<sst xmlns="http://schemas.openxmlformats.org/spreadsheetml/2006/main" count="27" uniqueCount="24">
  <si>
    <t>Omzet</t>
  </si>
  <si>
    <t>Deze rekentool dient ter indicatie, hieraan kunnen geen rechten ontleend worden. Er is geen accountantscontrole toegepast.</t>
  </si>
  <si>
    <t>Rekentool invorderingsrente Corona-uitstel</t>
  </si>
  <si>
    <t>Bereken uw invorderingsrente over het bijzondere Corona-uitstel!</t>
  </si>
  <si>
    <t>Openstaande bedragen bijzonder Corona-uitstel per 1 oktober 2022</t>
  </si>
  <si>
    <t>Aantal termijnen</t>
  </si>
  <si>
    <t>Aflossing per maand</t>
  </si>
  <si>
    <t>Aantal maandelijkse termijnen</t>
  </si>
  <si>
    <t>tot en met</t>
  </si>
  <si>
    <t>van</t>
  </si>
  <si>
    <t>Van</t>
  </si>
  <si>
    <t>t/m</t>
  </si>
  <si>
    <t>vanaf</t>
  </si>
  <si>
    <t>Totaal verschuldigde invorderingsrente</t>
  </si>
  <si>
    <t>Resterende hoofdsom</t>
  </si>
  <si>
    <t>rente</t>
  </si>
  <si>
    <t>%</t>
  </si>
  <si>
    <t>Datum van</t>
  </si>
  <si>
    <t>termijnnr.</t>
  </si>
  <si>
    <t>datum t/m</t>
  </si>
  <si>
    <t>rente%</t>
  </si>
  <si>
    <t>Verschuldigde invorderingsrente</t>
  </si>
  <si>
    <t xml:space="preserve">Totale rente per percentageperiode 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</si>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</sst>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164" formatCode="_ [$€-413]\ * #,##0_ ;_ [$€-413]\ * \-#,##0_ ;_ [$€-413]\ * &quot;-&quot;??_ ;_ @_ "/>
    <numFmt numFmtId="165" formatCode="#,##0_ ;\-#,##0\ "/>
    <numFmt numFmtId="166" formatCode="_ [$€-413]\ * #,##0.00_ ;_ [$€-413]\ * \-#,##0.00_ ;_ [$€-413]\ * &quot;-&quot;??_ ;_ @_ "/>
    <numFmt numFmtId="167" formatCode="dd/mm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0"/>
      <color theme="0"/>
      <name val="Gotham Book"/>
      <family val="3"/>
    </font>
    <font>
      <sz val="11"/>
      <color theme="0"/>
      <name val="Gotham Book"/>
      <family val="3"/>
    </font>
    <font>
      <sz val="18"/>
      <name val="Gotham Book"/>
      <family val="3"/>
    </font>
    <font>
      <sz val="11"/>
      <name val="Gotham Book"/>
      <family val="3"/>
    </font>
    <font>
      <b/>
      <sz val="11"/>
      <name val="Gotham Book"/>
      <family val="3"/>
    </font>
    <font>
      <sz val="12"/>
      <color theme="0"/>
      <name val="Gotham Book"/>
      <family val="3"/>
    </font>
    <font>
      <sz val="11"/>
      <color theme="1"/>
      <name val="Gotham Book"/>
      <family val="3"/>
    </font>
    <font>
      <sz val="12"/>
      <color theme="1"/>
      <name val="Gotham Book"/>
      <family val="3"/>
    </font>
    <font>
      <sz val="9"/>
      <color theme="1"/>
      <name val="Gotham Book"/>
      <family val="3"/>
    </font>
    <font>
      <sz val="9"/>
      <name val="Gotham Book"/>
      <family val="3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Webdings"/>
      <family val="1"/>
      <charset val="2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A77"/>
        <bgColor indexed="64"/>
      </patternFill>
    </fill>
    <fill>
      <patternFill patternType="solid">
        <fgColor rgb="FFFBBA00"/>
        <bgColor indexed="64"/>
      </patternFill>
    </fill>
    <fill>
      <patternFill patternType="solid">
        <fgColor rgb="FFC8D3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5" fillId="0" borderId="0" applyNumberFormat="0" applyFill="0" applyBorder="0" applyAlignment="0" applyProtection="0"/>
  </cellStyleXfs>
  <cellXfs count="75">
    <xf numFmtId="0" fontId="0" fillId="0" borderId="0" xfId="0"/>
    <xf numFmtId="0" fontId="6" fillId="5" borderId="1" xfId="3" applyFont="1" applyFill="1" applyBorder="1" applyAlignment="1">
      <alignment horizontal="left" vertical="center"/>
    </xf>
    <xf numFmtId="0" fontId="6" fillId="5" borderId="2" xfId="3" applyFont="1" applyFill="1" applyBorder="1" applyAlignment="1">
      <alignment horizontal="left" vertical="center"/>
    </xf>
    <xf numFmtId="0" fontId="6" fillId="5" borderId="3" xfId="3" applyFont="1" applyFill="1" applyBorder="1" applyAlignment="1">
      <alignment horizontal="left" vertical="center"/>
    </xf>
    <xf numFmtId="0" fontId="6" fillId="5" borderId="4" xfId="3" applyFont="1" applyFill="1" applyBorder="1" applyAlignment="1">
      <alignment horizontal="left" vertical="center"/>
    </xf>
    <xf numFmtId="0" fontId="5" fillId="4" borderId="2" xfId="3" applyFont="1" applyFill="1" applyBorder="1"/>
    <xf numFmtId="0" fontId="4" fillId="4" borderId="3" xfId="3" applyFont="1" applyFill="1" applyBorder="1"/>
    <xf numFmtId="0" fontId="4" fillId="4" borderId="4" xfId="3" applyFont="1" applyFill="1" applyBorder="1"/>
    <xf numFmtId="0" fontId="9" fillId="4" borderId="2" xfId="3" applyFont="1" applyFill="1" applyBorder="1"/>
    <xf numFmtId="0" fontId="9" fillId="4" borderId="3" xfId="3" applyFont="1" applyFill="1" applyBorder="1"/>
    <xf numFmtId="0" fontId="9" fillId="4" borderId="4" xfId="3" applyFont="1" applyFill="1" applyBorder="1"/>
    <xf numFmtId="0" fontId="7" fillId="6" borderId="5" xfId="3" applyFont="1" applyFill="1" applyBorder="1" applyAlignment="1">
      <alignment vertical="top"/>
    </xf>
    <xf numFmtId="0" fontId="7" fillId="6" borderId="0" xfId="3" applyFont="1" applyFill="1" applyBorder="1" applyAlignment="1">
      <alignment vertical="top"/>
    </xf>
    <xf numFmtId="0" fontId="7" fillId="6" borderId="7" xfId="3" applyFont="1" applyFill="1" applyBorder="1" applyAlignment="1">
      <alignment vertical="top"/>
    </xf>
    <xf numFmtId="0" fontId="7" fillId="6" borderId="8" xfId="3" applyFont="1" applyFill="1" applyBorder="1" applyAlignment="1">
      <alignment vertical="top"/>
    </xf>
    <xf numFmtId="0" fontId="7" fillId="6" borderId="9" xfId="3" applyFont="1" applyFill="1" applyBorder="1" applyAlignment="1">
      <alignment vertical="top"/>
    </xf>
    <xf numFmtId="0" fontId="2" fillId="2" borderId="1" xfId="0" applyFont="1" applyFill="1" applyBorder="1"/>
    <xf numFmtId="0" fontId="10" fillId="3" borderId="0" xfId="0" applyFont="1" applyFill="1"/>
    <xf numFmtId="0" fontId="0" fillId="0" borderId="1" xfId="0" applyBorder="1"/>
    <xf numFmtId="0" fontId="8" fillId="6" borderId="0" xfId="3" applyFont="1" applyFill="1" applyBorder="1" applyAlignment="1">
      <alignment horizontal="center" vertical="top"/>
    </xf>
    <xf numFmtId="164" fontId="7" fillId="6" borderId="10" xfId="1" applyNumberFormat="1" applyFont="1" applyFill="1" applyBorder="1" applyAlignment="1">
      <alignment horizontal="left" vertical="center"/>
    </xf>
    <xf numFmtId="164" fontId="7" fillId="6" borderId="12" xfId="1" applyNumberFormat="1" applyFont="1" applyFill="1" applyBorder="1" applyAlignment="1">
      <alignment horizontal="left" vertical="center"/>
    </xf>
    <xf numFmtId="0" fontId="10" fillId="0" borderId="0" xfId="0" applyFont="1"/>
    <xf numFmtId="0" fontId="11" fillId="3" borderId="0" xfId="0" applyFont="1" applyFill="1"/>
    <xf numFmtId="0" fontId="11" fillId="0" borderId="0" xfId="0" applyFont="1"/>
    <xf numFmtId="0" fontId="10" fillId="8" borderId="0" xfId="0" applyFont="1" applyFill="1"/>
    <xf numFmtId="0" fontId="12" fillId="3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0" fillId="3" borderId="0" xfId="0" applyFont="1" applyFill="1" applyAlignment="1">
      <alignment vertical="center"/>
    </xf>
    <xf numFmtId="0" fontId="8" fillId="6" borderId="0" xfId="3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7" fillId="6" borderId="9" xfId="3" applyFont="1" applyFill="1" applyBorder="1" applyAlignment="1">
      <alignment vertical="center"/>
    </xf>
    <xf numFmtId="0" fontId="7" fillId="6" borderId="0" xfId="3" applyFont="1" applyFill="1" applyBorder="1" applyAlignment="1">
      <alignment vertical="center"/>
    </xf>
    <xf numFmtId="0" fontId="7" fillId="6" borderId="0" xfId="3" applyFont="1" applyFill="1" applyBorder="1" applyAlignment="1">
      <alignment horizontal="right" vertical="center"/>
    </xf>
    <xf numFmtId="0" fontId="8" fillId="5" borderId="2" xfId="3" quotePrefix="1" applyFont="1" applyFill="1" applyBorder="1" applyAlignment="1">
      <alignment vertical="center"/>
    </xf>
    <xf numFmtId="0" fontId="8" fillId="5" borderId="3" xfId="3" applyFont="1" applyFill="1" applyBorder="1" applyAlignment="1">
      <alignment vertical="center"/>
    </xf>
    <xf numFmtId="1" fontId="0" fillId="0" borderId="1" xfId="2" applyNumberFormat="1" applyFont="1" applyBorder="1"/>
    <xf numFmtId="165" fontId="7" fillId="6" borderId="10" xfId="1" applyNumberFormat="1" applyFont="1" applyFill="1" applyBorder="1" applyAlignment="1">
      <alignment horizontal="right" vertical="center"/>
    </xf>
    <xf numFmtId="14" fontId="0" fillId="0" borderId="0" xfId="0" applyNumberFormat="1"/>
    <xf numFmtId="10" fontId="0" fillId="0" borderId="0" xfId="2" applyNumberFormat="1" applyFont="1"/>
    <xf numFmtId="14" fontId="0" fillId="0" borderId="5" xfId="0" applyNumberFormat="1" applyBorder="1"/>
    <xf numFmtId="10" fontId="0" fillId="0" borderId="8" xfId="2" applyNumberFormat="1" applyFont="1" applyBorder="1"/>
    <xf numFmtId="14" fontId="0" fillId="0" borderId="9" xfId="0" applyNumberFormat="1" applyBorder="1"/>
    <xf numFmtId="14" fontId="0" fillId="0" borderId="0" xfId="0" applyNumberFormat="1" applyBorder="1"/>
    <xf numFmtId="10" fontId="0" fillId="0" borderId="10" xfId="2" applyNumberFormat="1" applyFont="1" applyBorder="1"/>
    <xf numFmtId="14" fontId="0" fillId="0" borderId="11" xfId="0" applyNumberFormat="1" applyBorder="1"/>
    <xf numFmtId="10" fontId="0" fillId="0" borderId="12" xfId="2" applyNumberFormat="1" applyFont="1" applyBorder="1"/>
    <xf numFmtId="0" fontId="8" fillId="6" borderId="9" xfId="3" applyFont="1" applyFill="1" applyBorder="1" applyAlignment="1">
      <alignment vertical="top"/>
    </xf>
    <xf numFmtId="0" fontId="8" fillId="6" borderId="0" xfId="3" applyFont="1" applyFill="1" applyBorder="1" applyAlignment="1">
      <alignment vertical="top"/>
    </xf>
    <xf numFmtId="9" fontId="8" fillId="6" borderId="10" xfId="2" applyNumberFormat="1" applyFont="1" applyFill="1" applyBorder="1" applyAlignment="1">
      <alignment horizontal="center" vertical="top"/>
    </xf>
    <xf numFmtId="0" fontId="7" fillId="6" borderId="11" xfId="3" quotePrefix="1" applyFont="1" applyFill="1" applyBorder="1" applyAlignment="1">
      <alignment vertical="center"/>
    </xf>
    <xf numFmtId="0" fontId="7" fillId="6" borderId="6" xfId="3" applyFont="1" applyFill="1" applyBorder="1" applyAlignment="1">
      <alignment vertical="center"/>
    </xf>
    <xf numFmtId="1" fontId="0" fillId="0" borderId="0" xfId="0" applyNumberFormat="1"/>
    <xf numFmtId="166" fontId="0" fillId="0" borderId="0" xfId="0" applyNumberFormat="1"/>
    <xf numFmtId="14" fontId="0" fillId="0" borderId="7" xfId="0" applyNumberFormat="1" applyBorder="1"/>
    <xf numFmtId="0" fontId="0" fillId="2" borderId="2" xfId="0" applyFill="1" applyBorder="1" applyAlignment="1">
      <alignment wrapText="1"/>
    </xf>
    <xf numFmtId="0" fontId="0" fillId="2" borderId="3" xfId="0" applyFill="1" applyBorder="1"/>
    <xf numFmtId="0" fontId="0" fillId="2" borderId="4" xfId="0" applyFill="1" applyBorder="1"/>
    <xf numFmtId="166" fontId="7" fillId="6" borderId="10" xfId="1" applyNumberFormat="1" applyFont="1" applyFill="1" applyBorder="1" applyAlignment="1">
      <alignment horizontal="left" vertical="center"/>
    </xf>
    <xf numFmtId="44" fontId="7" fillId="7" borderId="10" xfId="1" applyNumberFormat="1" applyFont="1" applyFill="1" applyBorder="1" applyAlignment="1" applyProtection="1">
      <alignment horizontal="left" vertical="center"/>
      <protection locked="0"/>
    </xf>
    <xf numFmtId="166" fontId="8" fillId="5" borderId="4" xfId="1" applyNumberFormat="1" applyFont="1" applyFill="1" applyBorder="1" applyAlignment="1">
      <alignment horizontal="left" vertical="center"/>
    </xf>
    <xf numFmtId="167" fontId="7" fillId="6" borderId="0" xfId="3" applyNumberFormat="1" applyFont="1" applyFill="1" applyBorder="1" applyAlignment="1">
      <alignment vertical="center"/>
    </xf>
    <xf numFmtId="10" fontId="7" fillId="6" borderId="0" xfId="2" applyNumberFormat="1" applyFont="1" applyFill="1" applyBorder="1" applyAlignment="1">
      <alignment horizontal="center" vertical="center"/>
    </xf>
    <xf numFmtId="0" fontId="0" fillId="0" borderId="9" xfId="0" applyBorder="1"/>
    <xf numFmtId="166" fontId="0" fillId="0" borderId="10" xfId="0" applyNumberFormat="1" applyBorder="1"/>
    <xf numFmtId="0" fontId="0" fillId="0" borderId="11" xfId="0" applyBorder="1"/>
    <xf numFmtId="166" fontId="0" fillId="0" borderId="12" xfId="0" applyNumberFormat="1" applyBorder="1"/>
    <xf numFmtId="0" fontId="2" fillId="2" borderId="1" xfId="0" applyFont="1" applyFill="1" applyBorder="1" applyAlignment="1">
      <alignment wrapText="1"/>
    </xf>
    <xf numFmtId="0" fontId="0" fillId="0" borderId="0" xfId="0" applyFill="1" applyBorder="1"/>
    <xf numFmtId="14" fontId="0" fillId="0" borderId="0" xfId="0" applyNumberFormat="1" applyFill="1" applyBorder="1"/>
    <xf numFmtId="14" fontId="0" fillId="0" borderId="6" xfId="0" applyNumberFormat="1" applyBorder="1"/>
    <xf numFmtId="0" fontId="16" fillId="3" borderId="0" xfId="4" applyFont="1" applyFill="1" applyProtection="1">
      <protection locked="0"/>
    </xf>
    <xf numFmtId="0" fontId="13" fillId="6" borderId="11" xfId="3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</cellXfs>
  <cellStyles count="5">
    <cellStyle name="Hyperlink" xfId="4" builtinId="8"/>
    <cellStyle name="Procent" xfId="2" builtinId="5"/>
    <cellStyle name="Standaard" xfId="0" builtinId="0"/>
    <cellStyle name="Standaard 2" xfId="3" xr:uid="{68F1F8D9-8F8A-4955-AAB3-C1BC89D4DAD5}"/>
    <cellStyle name="Valuta" xfId="1" builtinId="4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FBBA00"/>
      <color rgb="FFC8D3D9"/>
      <color rgb="FF005A77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29</xdr:row>
      <xdr:rowOff>38100</xdr:rowOff>
    </xdr:from>
    <xdr:to>
      <xdr:col>10</xdr:col>
      <xdr:colOff>1219200</xdr:colOff>
      <xdr:row>30</xdr:row>
      <xdr:rowOff>174966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91360355-67D6-4955-90E4-15BB91B58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896350"/>
          <a:ext cx="7610475" cy="327366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0</xdr:row>
      <xdr:rowOff>76201</xdr:rowOff>
    </xdr:from>
    <xdr:to>
      <xdr:col>6</xdr:col>
      <xdr:colOff>466725</xdr:colOff>
      <xdr:row>6</xdr:row>
      <xdr:rowOff>75795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4E17373-7010-404D-9B56-1DE99F07E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6201"/>
          <a:ext cx="3905250" cy="1142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F68E7-27D8-474D-ADE4-AD8AC90DFFC1}">
  <sheetPr codeName="Blad1">
    <pageSetUpPr fitToPage="1"/>
  </sheetPr>
  <dimension ref="A1:X70"/>
  <sheetViews>
    <sheetView tabSelected="1" zoomScaleNormal="100" workbookViewId="0">
      <pane ySplit="10" topLeftCell="A11" activePane="bottomLeft" state="frozen"/>
      <selection pane="bottomLeft" activeCell="K14" sqref="K14"/>
    </sheetView>
  </sheetViews>
  <sheetFormatPr defaultColWidth="9.28515625" defaultRowHeight="15" x14ac:dyDescent="0.25"/>
  <cols>
    <col min="1" max="1" width="1.7109375" style="17" customWidth="1"/>
    <col min="2" max="5" width="9.28515625" style="22"/>
    <col min="6" max="6" width="15" style="22" customWidth="1"/>
    <col min="7" max="7" width="13.42578125" style="22" customWidth="1"/>
    <col min="8" max="8" width="16.5703125" style="22" customWidth="1"/>
    <col min="9" max="9" width="12.7109375" style="22" customWidth="1"/>
    <col min="10" max="10" width="2.85546875" style="22" customWidth="1"/>
    <col min="11" max="11" width="18.5703125" style="22" customWidth="1"/>
    <col min="12" max="12" width="5" style="17" customWidth="1"/>
    <col min="13" max="24" width="9.28515625" style="17"/>
    <col min="25" max="16384" width="9.28515625" style="22"/>
  </cols>
  <sheetData>
    <row r="1" spans="1:24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24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24" x14ac:dyDescent="0.25"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24" x14ac:dyDescent="0.25"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24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24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24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24" ht="15.75" thickBot="1" x14ac:dyDescent="0.3"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24" ht="15.75" thickBot="1" x14ac:dyDescent="0.3">
      <c r="B9" s="5" t="s">
        <v>2</v>
      </c>
      <c r="C9" s="6"/>
      <c r="D9" s="6"/>
      <c r="E9" s="6"/>
      <c r="F9" s="6"/>
      <c r="G9" s="6"/>
      <c r="H9" s="6"/>
      <c r="I9" s="6"/>
      <c r="J9" s="6"/>
      <c r="K9" s="7"/>
    </row>
    <row r="10" spans="1:24" ht="24" thickBot="1" x14ac:dyDescent="0.3">
      <c r="B10" s="1" t="s">
        <v>3</v>
      </c>
      <c r="C10" s="2"/>
      <c r="D10" s="3"/>
      <c r="E10" s="3"/>
      <c r="F10" s="3"/>
      <c r="G10" s="3"/>
      <c r="H10" s="3"/>
      <c r="I10" s="3"/>
      <c r="J10" s="3"/>
      <c r="K10" s="4"/>
    </row>
    <row r="11" spans="1:24" ht="15.75" thickBot="1" x14ac:dyDescent="0.3"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24" s="24" customFormat="1" ht="16.5" thickBot="1" x14ac:dyDescent="0.3">
      <c r="A12" s="23"/>
      <c r="B12" s="8" t="s">
        <v>0</v>
      </c>
      <c r="C12" s="9"/>
      <c r="D12" s="9"/>
      <c r="E12" s="9"/>
      <c r="F12" s="9"/>
      <c r="G12" s="9"/>
      <c r="H12" s="9"/>
      <c r="I12" s="9"/>
      <c r="J12" s="9"/>
      <c r="K12" s="10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</row>
    <row r="13" spans="1:24" ht="13.15" customHeight="1" x14ac:dyDescent="0.25">
      <c r="B13" s="13"/>
      <c r="C13" s="11"/>
      <c r="D13" s="11"/>
      <c r="E13" s="11"/>
      <c r="F13" s="11"/>
      <c r="G13" s="11"/>
      <c r="H13" s="11"/>
      <c r="I13" s="11"/>
      <c r="J13" s="11"/>
      <c r="K13" s="14"/>
    </row>
    <row r="14" spans="1:24" ht="17.100000000000001" customHeight="1" x14ac:dyDescent="0.3">
      <c r="B14" s="31" t="s">
        <v>4</v>
      </c>
      <c r="C14" s="32"/>
      <c r="D14" s="32"/>
      <c r="E14" s="32"/>
      <c r="F14" s="32"/>
      <c r="G14" s="32"/>
      <c r="H14" s="32"/>
      <c r="I14" s="32"/>
      <c r="J14" s="33"/>
      <c r="K14" s="59">
        <v>48000</v>
      </c>
      <c r="L14" s="71" t="s">
        <v>23</v>
      </c>
    </row>
    <row r="15" spans="1:24" ht="17.100000000000001" customHeight="1" x14ac:dyDescent="0.25">
      <c r="B15" s="31" t="s">
        <v>7</v>
      </c>
      <c r="C15" s="32"/>
      <c r="D15" s="32"/>
      <c r="E15" s="32"/>
      <c r="F15" s="32"/>
      <c r="G15" s="32"/>
      <c r="H15" s="32"/>
      <c r="I15" s="32"/>
      <c r="J15" s="32"/>
      <c r="K15" s="37">
        <f>Reken!$A$3</f>
        <v>60</v>
      </c>
    </row>
    <row r="16" spans="1:24" ht="17.100000000000001" customHeight="1" x14ac:dyDescent="0.25">
      <c r="B16" s="31" t="s">
        <v>6</v>
      </c>
      <c r="C16" s="32"/>
      <c r="D16" s="32"/>
      <c r="E16" s="32"/>
      <c r="F16" s="32"/>
      <c r="G16" s="32"/>
      <c r="H16" s="32"/>
      <c r="I16" s="32"/>
      <c r="J16" s="32"/>
      <c r="K16" s="20">
        <f>IF(K14&gt;0,K14/Reken!$A$3,"")</f>
        <v>800</v>
      </c>
    </row>
    <row r="17" spans="1:24" ht="17.100000000000001" customHeight="1" x14ac:dyDescent="0.25">
      <c r="B17" s="31"/>
      <c r="C17" s="32"/>
      <c r="D17" s="32"/>
      <c r="E17" s="32"/>
      <c r="F17" s="32"/>
      <c r="G17" s="32"/>
      <c r="H17" s="32"/>
      <c r="I17" s="32"/>
      <c r="J17" s="32"/>
      <c r="K17" s="20"/>
    </row>
    <row r="18" spans="1:24" ht="17.100000000000001" customHeight="1" x14ac:dyDescent="0.25">
      <c r="B18" s="31" t="s">
        <v>21</v>
      </c>
      <c r="C18" s="32"/>
      <c r="D18" s="32"/>
      <c r="E18" s="32"/>
      <c r="F18" s="32"/>
      <c r="G18" s="32"/>
      <c r="H18" s="32"/>
      <c r="I18" s="32"/>
      <c r="J18" s="32"/>
      <c r="K18" s="20"/>
    </row>
    <row r="19" spans="1:24" s="30" customFormat="1" ht="20.100000000000001" customHeight="1" x14ac:dyDescent="0.25">
      <c r="A19" s="28"/>
      <c r="B19" s="31"/>
      <c r="C19" s="29"/>
      <c r="D19" s="29"/>
      <c r="E19" s="33" t="s">
        <v>9</v>
      </c>
      <c r="F19" s="61">
        <f>Reken!$A6</f>
        <v>44378</v>
      </c>
      <c r="G19" s="33" t="s">
        <v>8</v>
      </c>
      <c r="H19" s="61">
        <f>Reken!$B6</f>
        <v>44561</v>
      </c>
      <c r="I19" s="62">
        <f>Reken!$C6</f>
        <v>1E-4</v>
      </c>
      <c r="J19" s="29"/>
      <c r="K19" s="58">
        <f ca="1">IF($K$14&lt;&gt;"",Reken!$E6,"")</f>
        <v>2.4</v>
      </c>
      <c r="L19" s="17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4" s="30" customFormat="1" ht="20.100000000000001" customHeight="1" x14ac:dyDescent="0.25">
      <c r="A20" s="28"/>
      <c r="B20" s="31"/>
      <c r="C20" s="29"/>
      <c r="D20" s="29"/>
      <c r="E20" s="33" t="s">
        <v>9</v>
      </c>
      <c r="F20" s="61">
        <f>Reken!$A7</f>
        <v>44562</v>
      </c>
      <c r="G20" s="33" t="str">
        <f>G19</f>
        <v>tot en met</v>
      </c>
      <c r="H20" s="61">
        <f>Reken!$B7</f>
        <v>44742</v>
      </c>
      <c r="I20" s="62">
        <f>Reken!$C7</f>
        <v>0.01</v>
      </c>
      <c r="J20" s="29"/>
      <c r="K20" s="58">
        <f ca="1">IF($K$14&lt;&gt;"",Reken!$E7,"")</f>
        <v>240</v>
      </c>
      <c r="L20" s="17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4" s="30" customFormat="1" ht="20.100000000000001" customHeight="1" x14ac:dyDescent="0.25">
      <c r="A21" s="28"/>
      <c r="B21" s="31"/>
      <c r="C21" s="29"/>
      <c r="D21" s="29"/>
      <c r="E21" s="33" t="s">
        <v>9</v>
      </c>
      <c r="F21" s="61">
        <f>Reken!$A8</f>
        <v>44743</v>
      </c>
      <c r="G21" s="33" t="str">
        <f t="shared" ref="G21:G23" si="0">G20</f>
        <v>tot en met</v>
      </c>
      <c r="H21" s="61">
        <f>Reken!$B8</f>
        <v>44926</v>
      </c>
      <c r="I21" s="62">
        <f>Reken!$C8</f>
        <v>0.02</v>
      </c>
      <c r="J21" s="29"/>
      <c r="K21" s="58">
        <f ca="1">IF($K$14&lt;&gt;"",Reken!$E8,"")</f>
        <v>475.99999999999994</v>
      </c>
      <c r="L21" s="17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1:24" s="30" customFormat="1" ht="20.100000000000001" customHeight="1" x14ac:dyDescent="0.25">
      <c r="A22" s="28"/>
      <c r="B22" s="31"/>
      <c r="C22" s="29"/>
      <c r="D22" s="29"/>
      <c r="E22" s="33" t="s">
        <v>9</v>
      </c>
      <c r="F22" s="61">
        <f>Reken!$A9</f>
        <v>44927</v>
      </c>
      <c r="G22" s="33" t="str">
        <f t="shared" si="0"/>
        <v>tot en met</v>
      </c>
      <c r="H22" s="61">
        <f>Reken!$B9</f>
        <v>45291</v>
      </c>
      <c r="I22" s="62">
        <f>Reken!$C9</f>
        <v>0.03</v>
      </c>
      <c r="J22" s="29"/>
      <c r="K22" s="58">
        <f ca="1">IF($K$14&lt;&gt;"",Reken!$E9,"")</f>
        <v>1235.9999999999998</v>
      </c>
      <c r="L22" s="17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s="30" customFormat="1" ht="20.100000000000001" customHeight="1" x14ac:dyDescent="0.25">
      <c r="A23" s="28"/>
      <c r="B23" s="31"/>
      <c r="C23" s="29"/>
      <c r="D23" s="29"/>
      <c r="E23" s="33" t="s">
        <v>12</v>
      </c>
      <c r="F23" s="61">
        <f>Reken!$A10</f>
        <v>45292</v>
      </c>
      <c r="G23" s="33" t="str">
        <f t="shared" si="0"/>
        <v>tot en met</v>
      </c>
      <c r="H23" s="61">
        <f>Reken!$B10</f>
        <v>46660</v>
      </c>
      <c r="I23" s="62">
        <f>Reken!$C10</f>
        <v>0.04</v>
      </c>
      <c r="J23" s="29"/>
      <c r="K23" s="58">
        <f ca="1">IF($K$14&lt;&gt;"",Reken!$E10,"")</f>
        <v>2760</v>
      </c>
      <c r="L23" s="17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</row>
    <row r="24" spans="1:24" ht="8.1" customHeight="1" x14ac:dyDescent="0.25">
      <c r="B24" s="47"/>
      <c r="C24" s="48"/>
      <c r="D24" s="48"/>
      <c r="E24" s="48"/>
      <c r="F24" s="48"/>
      <c r="G24" s="48"/>
      <c r="H24" s="48"/>
      <c r="I24" s="48"/>
      <c r="J24" s="48"/>
      <c r="K24" s="49"/>
    </row>
    <row r="25" spans="1:24" ht="17.100000000000001" customHeight="1" thickBot="1" x14ac:dyDescent="0.3">
      <c r="B25" s="50"/>
      <c r="C25" s="51"/>
      <c r="D25" s="51"/>
      <c r="E25" s="51"/>
      <c r="F25" s="51"/>
      <c r="G25" s="51"/>
      <c r="H25" s="51"/>
      <c r="I25" s="51"/>
      <c r="J25" s="51"/>
      <c r="K25" s="21"/>
    </row>
    <row r="26" spans="1:24" ht="20.100000000000001" customHeight="1" thickBot="1" x14ac:dyDescent="0.3">
      <c r="B26" s="34" t="s">
        <v>13</v>
      </c>
      <c r="C26" s="35"/>
      <c r="D26" s="35"/>
      <c r="E26" s="35"/>
      <c r="F26" s="35"/>
      <c r="G26" s="35"/>
      <c r="H26" s="35"/>
      <c r="I26" s="35"/>
      <c r="J26" s="35"/>
      <c r="K26" s="60">
        <f ca="1">IF($K$14&lt;&gt;"",SUM(K19:K23),0)</f>
        <v>4714.3999999999996</v>
      </c>
    </row>
    <row r="27" spans="1:24" ht="8.1" customHeight="1" x14ac:dyDescent="0.25">
      <c r="B27" s="15"/>
      <c r="C27" s="12"/>
      <c r="D27" s="12"/>
      <c r="E27" s="12"/>
      <c r="F27" s="12"/>
      <c r="G27" s="12"/>
      <c r="H27" s="12"/>
      <c r="I27" s="12"/>
      <c r="J27" s="19"/>
      <c r="K27" s="20"/>
    </row>
    <row r="28" spans="1:24" s="27" customFormat="1" ht="15" customHeight="1" thickBot="1" x14ac:dyDescent="0.25">
      <c r="A28" s="26"/>
      <c r="B28" s="72" t="s">
        <v>1</v>
      </c>
      <c r="C28" s="73"/>
      <c r="D28" s="73"/>
      <c r="E28" s="73"/>
      <c r="F28" s="73"/>
      <c r="G28" s="73"/>
      <c r="H28" s="73"/>
      <c r="I28" s="73"/>
      <c r="J28" s="73"/>
      <c r="K28" s="7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x14ac:dyDescent="0.25"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24" x14ac:dyDescent="0.25"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24" x14ac:dyDescent="0.25">
      <c r="B31" s="25"/>
      <c r="C31" s="25"/>
      <c r="D31" s="25"/>
      <c r="E31" s="25"/>
      <c r="F31" s="25"/>
      <c r="G31" s="25"/>
      <c r="H31" s="25"/>
      <c r="I31" s="25"/>
      <c r="J31" s="25"/>
      <c r="K31" s="25"/>
    </row>
    <row r="32" spans="1:24" x14ac:dyDescent="0.25"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2:11" x14ac:dyDescent="0.25">
      <c r="C33" s="17"/>
      <c r="D33" s="17"/>
      <c r="E33" s="17"/>
      <c r="F33" s="17"/>
      <c r="G33" s="17"/>
      <c r="H33" s="17"/>
      <c r="I33" s="17"/>
      <c r="J33" s="17"/>
      <c r="K33" s="17"/>
    </row>
    <row r="34" spans="2:11" x14ac:dyDescent="0.25"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2:11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2:11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 spans="2:11" x14ac:dyDescent="0.25"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2:11" x14ac:dyDescent="0.25"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2:11" x14ac:dyDescent="0.25"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2:11" x14ac:dyDescent="0.25"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2:11" x14ac:dyDescent="0.25"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 spans="2:11" x14ac:dyDescent="0.25"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spans="2:11" x14ac:dyDescent="0.25"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spans="2:11" x14ac:dyDescent="0.25">
      <c r="B44" s="17"/>
      <c r="C44" s="17"/>
      <c r="D44" s="17"/>
      <c r="E44" s="17"/>
      <c r="F44" s="17"/>
      <c r="G44" s="17"/>
      <c r="H44" s="17"/>
      <c r="I44" s="17"/>
      <c r="J44" s="17"/>
      <c r="K44" s="17"/>
    </row>
    <row r="45" spans="2:11" x14ac:dyDescent="0.25">
      <c r="B45" s="17"/>
      <c r="C45" s="17"/>
      <c r="D45" s="17"/>
      <c r="E45" s="17"/>
      <c r="F45" s="17"/>
      <c r="G45" s="17"/>
      <c r="H45" s="17"/>
      <c r="I45" s="17"/>
      <c r="J45" s="17"/>
      <c r="K45" s="17"/>
    </row>
    <row r="46" spans="2:11" x14ac:dyDescent="0.25">
      <c r="B46" s="17"/>
      <c r="C46" s="17"/>
      <c r="D46" s="17"/>
      <c r="E46" s="17"/>
      <c r="F46" s="17"/>
      <c r="G46" s="17"/>
      <c r="H46" s="17"/>
      <c r="I46" s="17"/>
      <c r="J46" s="17"/>
      <c r="K46" s="17"/>
    </row>
    <row r="47" spans="2:11" x14ac:dyDescent="0.25">
      <c r="B47" s="17"/>
      <c r="C47" s="17"/>
      <c r="D47" s="17"/>
      <c r="E47" s="17"/>
      <c r="F47" s="17"/>
      <c r="G47" s="17"/>
      <c r="H47" s="17"/>
      <c r="I47" s="17"/>
      <c r="J47" s="17"/>
      <c r="K47" s="17"/>
    </row>
    <row r="48" spans="2:11" x14ac:dyDescent="0.25">
      <c r="B48" s="17"/>
      <c r="C48" s="17"/>
      <c r="D48" s="17"/>
      <c r="E48" s="17"/>
      <c r="F48" s="17"/>
      <c r="G48" s="17"/>
      <c r="H48" s="17"/>
      <c r="I48" s="17"/>
      <c r="J48" s="17"/>
      <c r="K48" s="17"/>
    </row>
    <row r="49" spans="2:11" x14ac:dyDescent="0.25"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2:11" x14ac:dyDescent="0.25">
      <c r="B50" s="17"/>
      <c r="C50" s="17"/>
      <c r="D50" s="17"/>
      <c r="E50" s="17"/>
      <c r="F50" s="17"/>
      <c r="G50" s="17"/>
      <c r="H50" s="17"/>
      <c r="I50" s="17"/>
      <c r="J50" s="17"/>
      <c r="K50" s="17"/>
    </row>
    <row r="51" spans="2:11" x14ac:dyDescent="0.25"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2:11" x14ac:dyDescent="0.25">
      <c r="B52" s="17"/>
      <c r="C52" s="17"/>
      <c r="D52" s="17"/>
      <c r="E52" s="17"/>
      <c r="F52" s="17"/>
      <c r="G52" s="17"/>
      <c r="H52" s="17"/>
      <c r="I52" s="17"/>
      <c r="J52" s="17"/>
      <c r="K52" s="17"/>
    </row>
    <row r="53" spans="2:11" x14ac:dyDescent="0.25">
      <c r="B53" s="17"/>
      <c r="C53" s="17"/>
      <c r="D53" s="17"/>
      <c r="E53" s="17"/>
      <c r="F53" s="17"/>
      <c r="G53" s="17"/>
      <c r="H53" s="17"/>
      <c r="I53" s="17"/>
      <c r="J53" s="17"/>
      <c r="K53" s="17"/>
    </row>
    <row r="54" spans="2:11" x14ac:dyDescent="0.25">
      <c r="B54" s="17"/>
      <c r="C54" s="17"/>
      <c r="D54" s="17"/>
      <c r="E54" s="17"/>
      <c r="F54" s="17"/>
      <c r="G54" s="17"/>
      <c r="H54" s="17"/>
      <c r="I54" s="17"/>
      <c r="J54" s="17"/>
      <c r="K54" s="17"/>
    </row>
    <row r="55" spans="2:11" x14ac:dyDescent="0.25">
      <c r="B55" s="17"/>
      <c r="C55" s="17"/>
      <c r="D55" s="17"/>
      <c r="E55" s="17"/>
      <c r="F55" s="17"/>
      <c r="G55" s="17"/>
      <c r="H55" s="17"/>
      <c r="I55" s="17"/>
      <c r="J55" s="17"/>
      <c r="K55" s="17"/>
    </row>
    <row r="56" spans="2:11" x14ac:dyDescent="0.25">
      <c r="B56" s="17"/>
      <c r="C56" s="17"/>
      <c r="D56" s="17"/>
      <c r="E56" s="17"/>
      <c r="F56" s="17"/>
      <c r="G56" s="17"/>
      <c r="H56" s="17"/>
      <c r="I56" s="17"/>
      <c r="J56" s="17"/>
      <c r="K56" s="17"/>
    </row>
    <row r="57" spans="2:11" x14ac:dyDescent="0.25">
      <c r="B57" s="17"/>
      <c r="C57" s="17"/>
      <c r="D57" s="17"/>
      <c r="E57" s="17"/>
      <c r="F57" s="17"/>
      <c r="G57" s="17"/>
      <c r="H57" s="17"/>
      <c r="I57" s="17"/>
      <c r="J57" s="17"/>
      <c r="K57" s="17"/>
    </row>
    <row r="58" spans="2:11" x14ac:dyDescent="0.25">
      <c r="B58" s="17"/>
      <c r="C58" s="17"/>
      <c r="D58" s="17"/>
      <c r="E58" s="17"/>
      <c r="F58" s="17"/>
      <c r="G58" s="17"/>
      <c r="H58" s="17"/>
      <c r="I58" s="17"/>
      <c r="J58" s="17"/>
      <c r="K58" s="17"/>
    </row>
    <row r="59" spans="2:11" x14ac:dyDescent="0.25">
      <c r="B59" s="17"/>
      <c r="C59" s="17"/>
      <c r="D59" s="17"/>
      <c r="E59" s="17"/>
      <c r="F59" s="17"/>
      <c r="G59" s="17"/>
      <c r="H59" s="17"/>
      <c r="I59" s="17"/>
      <c r="J59" s="17"/>
      <c r="K59" s="17"/>
    </row>
    <row r="60" spans="2:11" x14ac:dyDescent="0.25">
      <c r="B60" s="17"/>
      <c r="C60" s="17"/>
      <c r="D60" s="17"/>
      <c r="E60" s="17"/>
      <c r="F60" s="17"/>
      <c r="G60" s="17"/>
      <c r="H60" s="17"/>
      <c r="I60" s="17"/>
      <c r="J60" s="17"/>
      <c r="K60" s="17"/>
    </row>
    <row r="61" spans="2:11" x14ac:dyDescent="0.25">
      <c r="B61" s="17"/>
      <c r="C61" s="17"/>
      <c r="D61" s="17"/>
      <c r="E61" s="17"/>
      <c r="F61" s="17"/>
      <c r="G61" s="17"/>
      <c r="H61" s="17"/>
      <c r="I61" s="17"/>
      <c r="J61" s="17"/>
      <c r="K61" s="17"/>
    </row>
    <row r="62" spans="2:11" x14ac:dyDescent="0.25">
      <c r="B62" s="17"/>
      <c r="C62" s="17"/>
      <c r="D62" s="17"/>
      <c r="E62" s="17"/>
      <c r="F62" s="17"/>
      <c r="G62" s="17"/>
      <c r="H62" s="17"/>
      <c r="I62" s="17"/>
      <c r="J62" s="17"/>
      <c r="K62" s="17"/>
    </row>
    <row r="63" spans="2:11" x14ac:dyDescent="0.25">
      <c r="B63" s="17"/>
      <c r="C63" s="17"/>
      <c r="D63" s="17"/>
      <c r="E63" s="17"/>
      <c r="F63" s="17"/>
      <c r="G63" s="17"/>
      <c r="H63" s="17"/>
      <c r="I63" s="17"/>
      <c r="J63" s="17"/>
      <c r="K63" s="17"/>
    </row>
    <row r="64" spans="2:11" x14ac:dyDescent="0.25">
      <c r="B64" s="17"/>
      <c r="C64" s="17"/>
      <c r="D64" s="17"/>
      <c r="E64" s="17"/>
      <c r="F64" s="17"/>
      <c r="G64" s="17"/>
      <c r="H64" s="17"/>
      <c r="I64" s="17"/>
      <c r="J64" s="17"/>
      <c r="K64" s="17"/>
    </row>
    <row r="65" spans="2:11" x14ac:dyDescent="0.25">
      <c r="B65" s="17"/>
      <c r="C65" s="17"/>
      <c r="D65" s="17"/>
      <c r="E65" s="17"/>
      <c r="F65" s="17"/>
      <c r="G65" s="17"/>
      <c r="H65" s="17"/>
      <c r="I65" s="17"/>
      <c r="J65" s="17"/>
      <c r="K65" s="17"/>
    </row>
    <row r="66" spans="2:11" x14ac:dyDescent="0.25">
      <c r="B66" s="17"/>
      <c r="C66" s="17"/>
      <c r="D66" s="17"/>
      <c r="E66" s="17"/>
      <c r="F66" s="17"/>
      <c r="G66" s="17"/>
      <c r="H66" s="17"/>
      <c r="I66" s="17"/>
      <c r="J66" s="17"/>
      <c r="K66" s="17"/>
    </row>
    <row r="67" spans="2:11" x14ac:dyDescent="0.25">
      <c r="B67" s="17"/>
      <c r="C67" s="17"/>
      <c r="D67" s="17"/>
      <c r="E67" s="17"/>
      <c r="F67" s="17"/>
      <c r="G67" s="17"/>
      <c r="H67" s="17"/>
      <c r="I67" s="17"/>
      <c r="J67" s="17"/>
      <c r="K67" s="17"/>
    </row>
    <row r="68" spans="2:11" x14ac:dyDescent="0.25">
      <c r="B68" s="17"/>
      <c r="C68" s="17"/>
      <c r="D68" s="17"/>
      <c r="E68" s="17"/>
      <c r="F68" s="17"/>
      <c r="G68" s="17"/>
      <c r="H68" s="17"/>
      <c r="I68" s="17"/>
      <c r="J68" s="17"/>
      <c r="K68" s="17"/>
    </row>
    <row r="69" spans="2:11" x14ac:dyDescent="0.25"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2:11" x14ac:dyDescent="0.25">
      <c r="B70" s="17"/>
      <c r="C70" s="17"/>
      <c r="D70" s="17"/>
      <c r="E70" s="17"/>
      <c r="F70" s="17"/>
      <c r="G70" s="17"/>
      <c r="H70" s="17"/>
      <c r="I70" s="17"/>
      <c r="J70" s="17"/>
      <c r="K70" s="17"/>
    </row>
  </sheetData>
  <sheetProtection algorithmName="SHA-512" hashValue="LbXq7+gzGPS/IhdI6TvCJmZPrsfZgcUoPuGfsB6odSmFG8zi1wmox1I1tnad7epXDRBiJCU7BwAVGQJBuXOOJA==" saltValue="hYSERWADsjmGvMgGNrRbXw==" spinCount="100000" sheet="1" objects="1" scenarios="1" selectLockedCells="1"/>
  <mergeCells count="1">
    <mergeCell ref="B28:K28"/>
  </mergeCells>
  <dataValidations xWindow="870" yWindow="531" count="3">
    <dataValidation type="decimal" allowBlank="1" showErrorMessage="1" sqref="K14" xr:uid="{EE181D87-3DF0-4571-82CC-7349E303CB18}">
      <formula1>0</formula1>
      <formula2>1000000000</formula2>
    </dataValidation>
    <dataValidation allowBlank="1" showErrorMessage="1" sqref="K19:K23" xr:uid="{6CB3702F-E9A7-4F3E-A40E-0C54AFF70C07}"/>
    <dataValidation allowBlank="1" showInputMessage="1" showErrorMessage="1" promptTitle="Corona-belastingschuld" prompt="Geef hier de Corona-belastingschuld in waarvoor u bijzonder uitstel hebt" sqref="L14" xr:uid="{E7953F2B-7793-4269-B82D-C9FF2B350A38}"/>
  </dataValidations>
  <hyperlinks>
    <hyperlink ref="L14" location="'Corona-invorderingsrentetool'!L14" tooltip="Klik hier voor help" display="i" xr:uid="{E23D3A43-F090-4320-AFCB-89848F24886A}"/>
  </hyperlinks>
  <pageMargins left="0.39370078740157483" right="0.39370078740157483" top="0.74803149606299213" bottom="0.74803149606299213" header="0.31496062992125984" footer="0.31496062992125984"/>
  <pageSetup paperSize="9" scale="72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78D3BFA-63D9-4CFF-A6A4-665CAA2AFA03}">
            <xm:f>#REF!=Reken!#REF!</xm:f>
            <x14:dxf>
              <font>
                <b/>
                <i val="0"/>
                <color rgb="FFFF0000"/>
              </font>
            </x14:dxf>
          </x14:cfRule>
          <xm:sqref>B14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C9757-1ECF-4292-B031-E6FECF3457C7}">
  <sheetPr codeName="Blad2"/>
  <dimension ref="A1:G75"/>
  <sheetViews>
    <sheetView workbookViewId="0">
      <selection activeCell="C2" sqref="C2"/>
    </sheetView>
  </sheetViews>
  <sheetFormatPr defaultRowHeight="15" x14ac:dyDescent="0.25"/>
  <cols>
    <col min="1" max="1" width="17.42578125" customWidth="1"/>
    <col min="2" max="2" width="16" customWidth="1"/>
    <col min="3" max="3" width="11.5703125" customWidth="1"/>
    <col min="5" max="5" width="15" customWidth="1"/>
    <col min="6" max="6" width="9.85546875" customWidth="1"/>
  </cols>
  <sheetData>
    <row r="1" spans="1:7" ht="15.75" thickBot="1" x14ac:dyDescent="0.3"/>
    <row r="2" spans="1:7" ht="16.5" thickBot="1" x14ac:dyDescent="0.3">
      <c r="A2" s="16" t="s">
        <v>5</v>
      </c>
    </row>
    <row r="3" spans="1:7" ht="15.75" thickBot="1" x14ac:dyDescent="0.3">
      <c r="A3" s="36">
        <v>60</v>
      </c>
    </row>
    <row r="4" spans="1:7" ht="15.75" thickBot="1" x14ac:dyDescent="0.3"/>
    <row r="5" spans="1:7" ht="63.75" thickBot="1" x14ac:dyDescent="0.3">
      <c r="A5" s="16" t="s">
        <v>10</v>
      </c>
      <c r="B5" s="16" t="s">
        <v>11</v>
      </c>
      <c r="C5" s="16" t="s">
        <v>16</v>
      </c>
      <c r="D5" s="18"/>
      <c r="E5" s="67" t="s">
        <v>22</v>
      </c>
    </row>
    <row r="6" spans="1:7" x14ac:dyDescent="0.25">
      <c r="A6" s="54">
        <v>44378</v>
      </c>
      <c r="B6" s="40">
        <v>44561</v>
      </c>
      <c r="C6" s="41">
        <v>1E-4</v>
      </c>
      <c r="D6" s="63"/>
      <c r="E6" s="64">
        <f ca="1">SUMIF($D$13:$E$75,C6,$E$13:$E$75)</f>
        <v>2.4</v>
      </c>
    </row>
    <row r="7" spans="1:7" x14ac:dyDescent="0.25">
      <c r="A7" s="42">
        <f>B6+1</f>
        <v>44562</v>
      </c>
      <c r="B7" s="43">
        <v>44742</v>
      </c>
      <c r="C7" s="44">
        <v>0.01</v>
      </c>
      <c r="D7" s="63"/>
      <c r="E7" s="64">
        <f ca="1">SUMIF($D$13:$E$75,C7,$E$13:$E$75)</f>
        <v>240</v>
      </c>
    </row>
    <row r="8" spans="1:7" x14ac:dyDescent="0.25">
      <c r="A8" s="42">
        <f>B7+1</f>
        <v>44743</v>
      </c>
      <c r="B8" s="43">
        <v>44926</v>
      </c>
      <c r="C8" s="44">
        <v>0.02</v>
      </c>
      <c r="D8" s="63"/>
      <c r="E8" s="64">
        <f ca="1">SUMIF($D$13:$E$75,C8,$E$13:$E$75)</f>
        <v>475.99999999999994</v>
      </c>
    </row>
    <row r="9" spans="1:7" x14ac:dyDescent="0.25">
      <c r="A9" s="42">
        <f>B8+1</f>
        <v>44927</v>
      </c>
      <c r="B9" s="43">
        <v>45291</v>
      </c>
      <c r="C9" s="44">
        <v>0.03</v>
      </c>
      <c r="D9" s="63"/>
      <c r="E9" s="64">
        <f ca="1">SUMIF($D$13:$E$75,C9,$E$13:$E$75)</f>
        <v>1235.9999999999998</v>
      </c>
    </row>
    <row r="10" spans="1:7" ht="15.75" thickBot="1" x14ac:dyDescent="0.3">
      <c r="A10" s="45">
        <f>B9+1</f>
        <v>45292</v>
      </c>
      <c r="B10" s="70">
        <v>46660</v>
      </c>
      <c r="C10" s="46">
        <v>0.04</v>
      </c>
      <c r="D10" s="65"/>
      <c r="E10" s="66">
        <f ca="1">SUMIF($D$13:$E$75,C10,$E$13:$E$75)</f>
        <v>2760</v>
      </c>
    </row>
    <row r="11" spans="1:7" ht="15.75" thickBot="1" x14ac:dyDescent="0.3"/>
    <row r="12" spans="1:7" ht="30.75" thickBot="1" x14ac:dyDescent="0.3">
      <c r="A12" s="55" t="s">
        <v>14</v>
      </c>
      <c r="B12" s="56" t="s">
        <v>17</v>
      </c>
      <c r="C12" s="56" t="s">
        <v>19</v>
      </c>
      <c r="D12" s="56" t="s">
        <v>20</v>
      </c>
      <c r="E12" s="56" t="s">
        <v>15</v>
      </c>
      <c r="F12" s="57" t="s">
        <v>18</v>
      </c>
    </row>
    <row r="13" spans="1:7" x14ac:dyDescent="0.25">
      <c r="A13" s="53">
        <f>'Corona-invorderingsrentetool'!$K$14</f>
        <v>48000</v>
      </c>
      <c r="B13" s="69">
        <v>44378</v>
      </c>
      <c r="C13" s="69">
        <v>44561</v>
      </c>
      <c r="D13" s="39">
        <f>$C$6</f>
        <v>1E-4</v>
      </c>
      <c r="E13" s="53">
        <f>DAYS360(B13,C13+1,TRUE)/360*D13*A13</f>
        <v>2.4</v>
      </c>
      <c r="F13" s="68">
        <v>1</v>
      </c>
    </row>
    <row r="14" spans="1:7" x14ac:dyDescent="0.25">
      <c r="A14" s="53">
        <f>A13</f>
        <v>48000</v>
      </c>
      <c r="B14" s="69">
        <f>C13+1</f>
        <v>44562</v>
      </c>
      <c r="C14" s="69">
        <f>$B$7</f>
        <v>44742</v>
      </c>
      <c r="D14" s="39">
        <f>$C$7</f>
        <v>0.01</v>
      </c>
      <c r="E14" s="53">
        <f>DAYS360(B14,C14+1,TRUE)/360*D14*A14</f>
        <v>240</v>
      </c>
      <c r="F14" s="68"/>
    </row>
    <row r="15" spans="1:7" x14ac:dyDescent="0.25">
      <c r="A15" s="53">
        <f>A14</f>
        <v>48000</v>
      </c>
      <c r="B15" s="69">
        <f>C14+1</f>
        <v>44743</v>
      </c>
      <c r="C15" s="69">
        <v>44834</v>
      </c>
      <c r="D15" s="39">
        <f>$C$8</f>
        <v>0.02</v>
      </c>
      <c r="E15" s="53">
        <f>DAYS360(B15,C15+1,TRUE)/360*D15*A15</f>
        <v>240</v>
      </c>
      <c r="F15" s="68"/>
    </row>
    <row r="16" spans="1:7" x14ac:dyDescent="0.25">
      <c r="A16" s="53">
        <f>A15</f>
        <v>48000</v>
      </c>
      <c r="B16" s="38">
        <v>44835</v>
      </c>
      <c r="C16" s="38">
        <f>EOMONTH(B16,0)</f>
        <v>44865</v>
      </c>
      <c r="D16" s="39">
        <f>IF(AND($B16&gt;=$A$6,$C16&lt;=$B$6),$C$6,IF(AND($B16&gt;=$A$7,$C16&lt;=$B$7),$C$7,IF(AND($B16&gt;=$A$8,$C16&lt;=$B$8),$C$8,IF(AND($B16&gt;=$A$9,$C16&lt;=$B$9),$C$9,IF($B16&gt;=$A$10,$C$10,"")))))</f>
        <v>0.02</v>
      </c>
      <c r="E16" s="53">
        <f>IF(F16&gt;0,DAYS360(B16,C16+1,TRUE)/360*D16*A16,"")</f>
        <v>80</v>
      </c>
      <c r="F16" s="52">
        <f>A3</f>
        <v>60</v>
      </c>
      <c r="G16" s="39"/>
    </row>
    <row r="17" spans="1:7" x14ac:dyDescent="0.25">
      <c r="A17" s="53">
        <f>IF(F17&gt;0,A16-'Corona-invorderingsrentetool'!$K$16,"")</f>
        <v>47200</v>
      </c>
      <c r="B17" s="38">
        <f>IF(F17&gt;0,C16+1,"")</f>
        <v>44866</v>
      </c>
      <c r="C17" s="38">
        <f>IF(F17&gt;0,EOMONTH(B17,0),"")</f>
        <v>44895</v>
      </c>
      <c r="D17" s="39">
        <f t="shared" ref="D17:D75" si="0">IF(AND($B17&gt;=$A$6,$C17&lt;=$B$6),$C$6,IF(AND($B17&gt;=$A$7,$C17&lt;=$B$7),$C$7,IF(AND($B17&gt;=$A$8,$C17&lt;=$B$8),$C$8,IF(AND($B17&gt;=$A$9,$C17&lt;=$B$9),$C$9,IF($B17&gt;=$A$10,$C$10,"")))))</f>
        <v>0.02</v>
      </c>
      <c r="E17" s="53">
        <f t="shared" ref="E17:E75" si="1">IF(F17&gt;0,DAYS360(B17,C17+1,TRUE)/360*D17*A17,"")</f>
        <v>78.666666666666657</v>
      </c>
      <c r="F17">
        <f>IF(F16&gt;0,F16-1,"")</f>
        <v>59</v>
      </c>
      <c r="G17" s="39"/>
    </row>
    <row r="18" spans="1:7" x14ac:dyDescent="0.25">
      <c r="A18" s="53">
        <f>IF(F18&gt;0,A17-'Corona-invorderingsrentetool'!$K$16,"")</f>
        <v>46400</v>
      </c>
      <c r="B18" s="38">
        <f>IF(F18&gt;0,C17+1,"")</f>
        <v>44896</v>
      </c>
      <c r="C18" s="38">
        <f>IF(F18&gt;0,EOMONTH(B18,0),"")</f>
        <v>44926</v>
      </c>
      <c r="D18" s="39">
        <f t="shared" si="0"/>
        <v>0.02</v>
      </c>
      <c r="E18" s="53">
        <f t="shared" si="1"/>
        <v>77.333333333333329</v>
      </c>
      <c r="F18">
        <f t="shared" ref="F18:F75" si="2">IF(F17&gt;0,F17-1,"")</f>
        <v>58</v>
      </c>
      <c r="G18" s="39"/>
    </row>
    <row r="19" spans="1:7" x14ac:dyDescent="0.25">
      <c r="A19" s="53">
        <f>IF(F19&gt;0,A18-'Corona-invorderingsrentetool'!$K$16,"")</f>
        <v>45600</v>
      </c>
      <c r="B19" s="38">
        <f t="shared" ref="B19:B27" si="3">IF(F19&gt;0,C18+1,"")</f>
        <v>44927</v>
      </c>
      <c r="C19" s="38">
        <f t="shared" ref="C19:C27" si="4">IF(F19&gt;0,EOMONTH(B19,0),"")</f>
        <v>44957</v>
      </c>
      <c r="D19" s="39">
        <f t="shared" si="0"/>
        <v>0.03</v>
      </c>
      <c r="E19" s="53">
        <f t="shared" si="1"/>
        <v>113.99999999999999</v>
      </c>
      <c r="F19">
        <f t="shared" si="2"/>
        <v>57</v>
      </c>
      <c r="G19" s="39"/>
    </row>
    <row r="20" spans="1:7" x14ac:dyDescent="0.25">
      <c r="A20" s="53">
        <f>IF(F20&gt;0,A19-'Corona-invorderingsrentetool'!$K$16,"")</f>
        <v>44800</v>
      </c>
      <c r="B20" s="38">
        <f t="shared" si="3"/>
        <v>44958</v>
      </c>
      <c r="C20" s="38">
        <f t="shared" si="4"/>
        <v>44985</v>
      </c>
      <c r="D20" s="39">
        <f t="shared" si="0"/>
        <v>0.03</v>
      </c>
      <c r="E20" s="53">
        <f t="shared" si="1"/>
        <v>111.99999999999999</v>
      </c>
      <c r="F20">
        <f t="shared" si="2"/>
        <v>56</v>
      </c>
      <c r="G20" s="39"/>
    </row>
    <row r="21" spans="1:7" x14ac:dyDescent="0.25">
      <c r="A21" s="53">
        <f>IF(F21&gt;0,A20-'Corona-invorderingsrentetool'!$K$16,"")</f>
        <v>44000</v>
      </c>
      <c r="B21" s="38">
        <f t="shared" si="3"/>
        <v>44986</v>
      </c>
      <c r="C21" s="38">
        <f t="shared" si="4"/>
        <v>45016</v>
      </c>
      <c r="D21" s="39">
        <f t="shared" si="0"/>
        <v>0.03</v>
      </c>
      <c r="E21" s="53">
        <f t="shared" si="1"/>
        <v>109.99999999999999</v>
      </c>
      <c r="F21">
        <f t="shared" si="2"/>
        <v>55</v>
      </c>
      <c r="G21" s="39"/>
    </row>
    <row r="22" spans="1:7" x14ac:dyDescent="0.25">
      <c r="A22" s="53">
        <f>IF(F22&gt;0,A21-'Corona-invorderingsrentetool'!$K$16,"")</f>
        <v>43200</v>
      </c>
      <c r="B22" s="38">
        <f t="shared" si="3"/>
        <v>45017</v>
      </c>
      <c r="C22" s="38">
        <f t="shared" si="4"/>
        <v>45046</v>
      </c>
      <c r="D22" s="39">
        <f t="shared" si="0"/>
        <v>0.03</v>
      </c>
      <c r="E22" s="53">
        <f t="shared" si="1"/>
        <v>107.99999999999999</v>
      </c>
      <c r="F22">
        <f t="shared" si="2"/>
        <v>54</v>
      </c>
      <c r="G22" s="39"/>
    </row>
    <row r="23" spans="1:7" x14ac:dyDescent="0.25">
      <c r="A23" s="53">
        <f>IF(F23&gt;0,A22-'Corona-invorderingsrentetool'!$K$16,"")</f>
        <v>42400</v>
      </c>
      <c r="B23" s="38">
        <f t="shared" si="3"/>
        <v>45047</v>
      </c>
      <c r="C23" s="38">
        <f t="shared" si="4"/>
        <v>45077</v>
      </c>
      <c r="D23" s="39">
        <f t="shared" si="0"/>
        <v>0.03</v>
      </c>
      <c r="E23" s="53">
        <f t="shared" si="1"/>
        <v>105.99999999999999</v>
      </c>
      <c r="F23">
        <f t="shared" si="2"/>
        <v>53</v>
      </c>
      <c r="G23" s="39"/>
    </row>
    <row r="24" spans="1:7" x14ac:dyDescent="0.25">
      <c r="A24" s="53">
        <f>IF(F24&gt;0,A23-'Corona-invorderingsrentetool'!$K$16,"")</f>
        <v>41600</v>
      </c>
      <c r="B24" s="38">
        <f t="shared" si="3"/>
        <v>45078</v>
      </c>
      <c r="C24" s="38">
        <f t="shared" si="4"/>
        <v>45107</v>
      </c>
      <c r="D24" s="39">
        <f t="shared" si="0"/>
        <v>0.03</v>
      </c>
      <c r="E24" s="53">
        <f t="shared" si="1"/>
        <v>103.99999999999999</v>
      </c>
      <c r="F24">
        <f t="shared" si="2"/>
        <v>52</v>
      </c>
      <c r="G24" s="39"/>
    </row>
    <row r="25" spans="1:7" x14ac:dyDescent="0.25">
      <c r="A25" s="53">
        <f>IF(F25&gt;0,A24-'Corona-invorderingsrentetool'!$K$16,"")</f>
        <v>40800</v>
      </c>
      <c r="B25" s="38">
        <f t="shared" si="3"/>
        <v>45108</v>
      </c>
      <c r="C25" s="38">
        <f t="shared" si="4"/>
        <v>45138</v>
      </c>
      <c r="D25" s="39">
        <f t="shared" si="0"/>
        <v>0.03</v>
      </c>
      <c r="E25" s="53">
        <f t="shared" si="1"/>
        <v>101.99999999999999</v>
      </c>
      <c r="F25">
        <f t="shared" si="2"/>
        <v>51</v>
      </c>
      <c r="G25" s="39"/>
    </row>
    <row r="26" spans="1:7" x14ac:dyDescent="0.25">
      <c r="A26" s="53">
        <f>IF(F26&gt;0,A25-'Corona-invorderingsrentetool'!$K$16,"")</f>
        <v>40000</v>
      </c>
      <c r="B26" s="38">
        <f t="shared" si="3"/>
        <v>45139</v>
      </c>
      <c r="C26" s="38">
        <f t="shared" si="4"/>
        <v>45169</v>
      </c>
      <c r="D26" s="39">
        <f t="shared" si="0"/>
        <v>0.03</v>
      </c>
      <c r="E26" s="53">
        <f t="shared" si="1"/>
        <v>99.999999999999986</v>
      </c>
      <c r="F26">
        <f t="shared" si="2"/>
        <v>50</v>
      </c>
      <c r="G26" s="39"/>
    </row>
    <row r="27" spans="1:7" x14ac:dyDescent="0.25">
      <c r="A27" s="53">
        <f>IF(F27&gt;0,A26-'Corona-invorderingsrentetool'!$K$16,"")</f>
        <v>39200</v>
      </c>
      <c r="B27" s="38">
        <f t="shared" si="3"/>
        <v>45170</v>
      </c>
      <c r="C27" s="38">
        <f t="shared" si="4"/>
        <v>45199</v>
      </c>
      <c r="D27" s="39">
        <f t="shared" si="0"/>
        <v>0.03</v>
      </c>
      <c r="E27" s="53">
        <f t="shared" si="1"/>
        <v>97.999999999999986</v>
      </c>
      <c r="F27">
        <f t="shared" si="2"/>
        <v>49</v>
      </c>
      <c r="G27" s="39"/>
    </row>
    <row r="28" spans="1:7" x14ac:dyDescent="0.25">
      <c r="A28" s="53">
        <f>IF(F28&gt;0,A27-'Corona-invorderingsrentetool'!$K$16,"")</f>
        <v>38400</v>
      </c>
      <c r="B28" s="38">
        <f t="shared" ref="B28:B75" si="5">IF(F28&gt;0,C27+1,"")</f>
        <v>45200</v>
      </c>
      <c r="C28" s="38">
        <f t="shared" ref="C28:C75" si="6">IF(F28&gt;0,EOMONTH(B28,0),"")</f>
        <v>45230</v>
      </c>
      <c r="D28" s="39">
        <f t="shared" si="0"/>
        <v>0.03</v>
      </c>
      <c r="E28" s="53">
        <f t="shared" si="1"/>
        <v>95.999999999999986</v>
      </c>
      <c r="F28">
        <f t="shared" si="2"/>
        <v>48</v>
      </c>
      <c r="G28" s="39"/>
    </row>
    <row r="29" spans="1:7" x14ac:dyDescent="0.25">
      <c r="A29" s="53">
        <f>IF(F29&gt;0,A28-'Corona-invorderingsrentetool'!$K$16,"")</f>
        <v>37600</v>
      </c>
      <c r="B29" s="38">
        <f t="shared" si="5"/>
        <v>45231</v>
      </c>
      <c r="C29" s="38">
        <f t="shared" si="6"/>
        <v>45260</v>
      </c>
      <c r="D29" s="39">
        <f t="shared" si="0"/>
        <v>0.03</v>
      </c>
      <c r="E29" s="53">
        <f t="shared" si="1"/>
        <v>93.999999999999986</v>
      </c>
      <c r="F29">
        <f t="shared" si="2"/>
        <v>47</v>
      </c>
    </row>
    <row r="30" spans="1:7" x14ac:dyDescent="0.25">
      <c r="A30" s="53">
        <f>IF(F30&gt;0,A29-'Corona-invorderingsrentetool'!$K$16,"")</f>
        <v>36800</v>
      </c>
      <c r="B30" s="38">
        <f t="shared" si="5"/>
        <v>45261</v>
      </c>
      <c r="C30" s="38">
        <f t="shared" si="6"/>
        <v>45291</v>
      </c>
      <c r="D30" s="39">
        <f t="shared" si="0"/>
        <v>0.03</v>
      </c>
      <c r="E30" s="53">
        <f t="shared" si="1"/>
        <v>91.999999999999986</v>
      </c>
      <c r="F30">
        <f t="shared" si="2"/>
        <v>46</v>
      </c>
    </row>
    <row r="31" spans="1:7" x14ac:dyDescent="0.25">
      <c r="A31" s="53">
        <f>IF(F31&gt;0,A30-'Corona-invorderingsrentetool'!$K$16,"")</f>
        <v>36000</v>
      </c>
      <c r="B31" s="38">
        <f t="shared" si="5"/>
        <v>45292</v>
      </c>
      <c r="C31" s="38">
        <f t="shared" si="6"/>
        <v>45322</v>
      </c>
      <c r="D31" s="39">
        <f t="shared" si="0"/>
        <v>0.04</v>
      </c>
      <c r="E31" s="53">
        <f t="shared" si="1"/>
        <v>119.99999999999999</v>
      </c>
      <c r="F31">
        <f t="shared" si="2"/>
        <v>45</v>
      </c>
    </row>
    <row r="32" spans="1:7" x14ac:dyDescent="0.25">
      <c r="A32" s="53">
        <f>IF(F32&gt;0,A31-'Corona-invorderingsrentetool'!$K$16,"")</f>
        <v>35200</v>
      </c>
      <c r="B32" s="38">
        <f t="shared" si="5"/>
        <v>45323</v>
      </c>
      <c r="C32" s="38">
        <f t="shared" si="6"/>
        <v>45351</v>
      </c>
      <c r="D32" s="39">
        <f t="shared" si="0"/>
        <v>0.04</v>
      </c>
      <c r="E32" s="53">
        <f t="shared" si="1"/>
        <v>117.33333333333333</v>
      </c>
      <c r="F32">
        <f t="shared" si="2"/>
        <v>44</v>
      </c>
    </row>
    <row r="33" spans="1:6" x14ac:dyDescent="0.25">
      <c r="A33" s="53">
        <f>IF(F33&gt;0,A32-'Corona-invorderingsrentetool'!$K$16,"")</f>
        <v>34400</v>
      </c>
      <c r="B33" s="38">
        <f t="shared" si="5"/>
        <v>45352</v>
      </c>
      <c r="C33" s="38">
        <f t="shared" si="6"/>
        <v>45382</v>
      </c>
      <c r="D33" s="39">
        <f t="shared" si="0"/>
        <v>0.04</v>
      </c>
      <c r="E33" s="53">
        <f t="shared" si="1"/>
        <v>114.66666666666666</v>
      </c>
      <c r="F33">
        <f t="shared" si="2"/>
        <v>43</v>
      </c>
    </row>
    <row r="34" spans="1:6" x14ac:dyDescent="0.25">
      <c r="A34" s="53">
        <f>IF(F34&gt;0,A33-'Corona-invorderingsrentetool'!$K$16,"")</f>
        <v>33600</v>
      </c>
      <c r="B34" s="38">
        <f t="shared" si="5"/>
        <v>45383</v>
      </c>
      <c r="C34" s="38">
        <f t="shared" si="6"/>
        <v>45412</v>
      </c>
      <c r="D34" s="39">
        <f t="shared" si="0"/>
        <v>0.04</v>
      </c>
      <c r="E34" s="53">
        <f t="shared" si="1"/>
        <v>111.99999999999999</v>
      </c>
      <c r="F34">
        <f t="shared" si="2"/>
        <v>42</v>
      </c>
    </row>
    <row r="35" spans="1:6" x14ac:dyDescent="0.25">
      <c r="A35" s="53">
        <f>IF(F35&gt;0,A34-'Corona-invorderingsrentetool'!$K$16,"")</f>
        <v>32800</v>
      </c>
      <c r="B35" s="38">
        <f t="shared" si="5"/>
        <v>45413</v>
      </c>
      <c r="C35" s="38">
        <f t="shared" si="6"/>
        <v>45443</v>
      </c>
      <c r="D35" s="39">
        <f t="shared" si="0"/>
        <v>0.04</v>
      </c>
      <c r="E35" s="53">
        <f t="shared" si="1"/>
        <v>109.33333333333333</v>
      </c>
      <c r="F35">
        <f t="shared" si="2"/>
        <v>41</v>
      </c>
    </row>
    <row r="36" spans="1:6" x14ac:dyDescent="0.25">
      <c r="A36" s="53">
        <f>IF(F36&gt;0,A35-'Corona-invorderingsrentetool'!$K$16,"")</f>
        <v>32000</v>
      </c>
      <c r="B36" s="38">
        <f t="shared" si="5"/>
        <v>45444</v>
      </c>
      <c r="C36" s="38">
        <f t="shared" si="6"/>
        <v>45473</v>
      </c>
      <c r="D36" s="39">
        <f t="shared" si="0"/>
        <v>0.04</v>
      </c>
      <c r="E36" s="53">
        <f t="shared" si="1"/>
        <v>106.66666666666666</v>
      </c>
      <c r="F36">
        <f t="shared" si="2"/>
        <v>40</v>
      </c>
    </row>
    <row r="37" spans="1:6" x14ac:dyDescent="0.25">
      <c r="A37" s="53">
        <f>IF(F37&gt;0,A36-'Corona-invorderingsrentetool'!$K$16,"")</f>
        <v>31200</v>
      </c>
      <c r="B37" s="38">
        <f t="shared" si="5"/>
        <v>45474</v>
      </c>
      <c r="C37" s="38">
        <f t="shared" si="6"/>
        <v>45504</v>
      </c>
      <c r="D37" s="39">
        <f t="shared" si="0"/>
        <v>0.04</v>
      </c>
      <c r="E37" s="53">
        <f t="shared" si="1"/>
        <v>104</v>
      </c>
      <c r="F37">
        <f t="shared" si="2"/>
        <v>39</v>
      </c>
    </row>
    <row r="38" spans="1:6" x14ac:dyDescent="0.25">
      <c r="A38" s="53">
        <f>IF(F38&gt;0,A37-'Corona-invorderingsrentetool'!$K$16,"")</f>
        <v>30400</v>
      </c>
      <c r="B38" s="38">
        <f t="shared" si="5"/>
        <v>45505</v>
      </c>
      <c r="C38" s="38">
        <f t="shared" si="6"/>
        <v>45535</v>
      </c>
      <c r="D38" s="39">
        <f t="shared" si="0"/>
        <v>0.04</v>
      </c>
      <c r="E38" s="53">
        <f t="shared" si="1"/>
        <v>101.33333333333333</v>
      </c>
      <c r="F38">
        <f t="shared" si="2"/>
        <v>38</v>
      </c>
    </row>
    <row r="39" spans="1:6" x14ac:dyDescent="0.25">
      <c r="A39" s="53">
        <f>IF(F39&gt;0,A38-'Corona-invorderingsrentetool'!$K$16,"")</f>
        <v>29600</v>
      </c>
      <c r="B39" s="38">
        <f t="shared" si="5"/>
        <v>45536</v>
      </c>
      <c r="C39" s="38">
        <f t="shared" si="6"/>
        <v>45565</v>
      </c>
      <c r="D39" s="39">
        <f t="shared" si="0"/>
        <v>0.04</v>
      </c>
      <c r="E39" s="53">
        <f t="shared" si="1"/>
        <v>98.666666666666657</v>
      </c>
      <c r="F39">
        <f t="shared" si="2"/>
        <v>37</v>
      </c>
    </row>
    <row r="40" spans="1:6" x14ac:dyDescent="0.25">
      <c r="A40" s="53">
        <f>IF(F40&gt;0,A39-'Corona-invorderingsrentetool'!$K$16,"")</f>
        <v>28800</v>
      </c>
      <c r="B40" s="38">
        <f t="shared" si="5"/>
        <v>45566</v>
      </c>
      <c r="C40" s="38">
        <f t="shared" si="6"/>
        <v>45596</v>
      </c>
      <c r="D40" s="39">
        <f t="shared" si="0"/>
        <v>0.04</v>
      </c>
      <c r="E40" s="53">
        <f t="shared" si="1"/>
        <v>96</v>
      </c>
      <c r="F40">
        <f t="shared" si="2"/>
        <v>36</v>
      </c>
    </row>
    <row r="41" spans="1:6" x14ac:dyDescent="0.25">
      <c r="A41" s="53">
        <f>IF(F41&gt;0,A40-'Corona-invorderingsrentetool'!$K$16,"")</f>
        <v>28000</v>
      </c>
      <c r="B41" s="38">
        <f t="shared" si="5"/>
        <v>45597</v>
      </c>
      <c r="C41" s="38">
        <f t="shared" si="6"/>
        <v>45626</v>
      </c>
      <c r="D41" s="39">
        <f t="shared" si="0"/>
        <v>0.04</v>
      </c>
      <c r="E41" s="53">
        <f t="shared" si="1"/>
        <v>93.333333333333329</v>
      </c>
      <c r="F41">
        <f t="shared" si="2"/>
        <v>35</v>
      </c>
    </row>
    <row r="42" spans="1:6" x14ac:dyDescent="0.25">
      <c r="A42" s="53">
        <f>IF(F42&gt;0,A41-'Corona-invorderingsrentetool'!$K$16,"")</f>
        <v>27200</v>
      </c>
      <c r="B42" s="38">
        <f t="shared" si="5"/>
        <v>45627</v>
      </c>
      <c r="C42" s="38">
        <f t="shared" si="6"/>
        <v>45657</v>
      </c>
      <c r="D42" s="39">
        <f t="shared" si="0"/>
        <v>0.04</v>
      </c>
      <c r="E42" s="53">
        <f t="shared" si="1"/>
        <v>90.666666666666657</v>
      </c>
      <c r="F42">
        <f t="shared" si="2"/>
        <v>34</v>
      </c>
    </row>
    <row r="43" spans="1:6" x14ac:dyDescent="0.25">
      <c r="A43" s="53">
        <f>IF(F43&gt;0,A42-'Corona-invorderingsrentetool'!$K$16,"")</f>
        <v>26400</v>
      </c>
      <c r="B43" s="38">
        <f t="shared" si="5"/>
        <v>45658</v>
      </c>
      <c r="C43" s="38">
        <f t="shared" si="6"/>
        <v>45688</v>
      </c>
      <c r="D43" s="39">
        <f t="shared" si="0"/>
        <v>0.04</v>
      </c>
      <c r="E43" s="53">
        <f t="shared" si="1"/>
        <v>88</v>
      </c>
      <c r="F43">
        <f t="shared" si="2"/>
        <v>33</v>
      </c>
    </row>
    <row r="44" spans="1:6" x14ac:dyDescent="0.25">
      <c r="A44" s="53">
        <f>IF(F44&gt;0,A43-'Corona-invorderingsrentetool'!$K$16,"")</f>
        <v>25600</v>
      </c>
      <c r="B44" s="38">
        <f t="shared" si="5"/>
        <v>45689</v>
      </c>
      <c r="C44" s="38">
        <f t="shared" si="6"/>
        <v>45716</v>
      </c>
      <c r="D44" s="39">
        <f t="shared" si="0"/>
        <v>0.04</v>
      </c>
      <c r="E44" s="53">
        <f t="shared" si="1"/>
        <v>85.333333333333329</v>
      </c>
      <c r="F44">
        <f t="shared" si="2"/>
        <v>32</v>
      </c>
    </row>
    <row r="45" spans="1:6" x14ac:dyDescent="0.25">
      <c r="A45" s="53">
        <f>IF(F45&gt;0,A44-'Corona-invorderingsrentetool'!$K$16,"")</f>
        <v>24800</v>
      </c>
      <c r="B45" s="38">
        <f t="shared" si="5"/>
        <v>45717</v>
      </c>
      <c r="C45" s="38">
        <f t="shared" si="6"/>
        <v>45747</v>
      </c>
      <c r="D45" s="39">
        <f t="shared" si="0"/>
        <v>0.04</v>
      </c>
      <c r="E45" s="53">
        <f t="shared" si="1"/>
        <v>82.666666666666657</v>
      </c>
      <c r="F45">
        <f t="shared" si="2"/>
        <v>31</v>
      </c>
    </row>
    <row r="46" spans="1:6" x14ac:dyDescent="0.25">
      <c r="A46" s="53">
        <f>IF(F46&gt;0,A45-'Corona-invorderingsrentetool'!$K$16,"")</f>
        <v>24000</v>
      </c>
      <c r="B46" s="38">
        <f t="shared" si="5"/>
        <v>45748</v>
      </c>
      <c r="C46" s="38">
        <f t="shared" si="6"/>
        <v>45777</v>
      </c>
      <c r="D46" s="39">
        <f t="shared" si="0"/>
        <v>0.04</v>
      </c>
      <c r="E46" s="53">
        <f t="shared" si="1"/>
        <v>80</v>
      </c>
      <c r="F46">
        <f t="shared" si="2"/>
        <v>30</v>
      </c>
    </row>
    <row r="47" spans="1:6" x14ac:dyDescent="0.25">
      <c r="A47" s="53">
        <f>IF(F47&gt;0,A46-'Corona-invorderingsrentetool'!$K$16,"")</f>
        <v>23200</v>
      </c>
      <c r="B47" s="38">
        <f t="shared" si="5"/>
        <v>45778</v>
      </c>
      <c r="C47" s="38">
        <f t="shared" si="6"/>
        <v>45808</v>
      </c>
      <c r="D47" s="39">
        <f t="shared" si="0"/>
        <v>0.04</v>
      </c>
      <c r="E47" s="53">
        <f t="shared" si="1"/>
        <v>77.333333333333329</v>
      </c>
      <c r="F47">
        <f t="shared" si="2"/>
        <v>29</v>
      </c>
    </row>
    <row r="48" spans="1:6" x14ac:dyDescent="0.25">
      <c r="A48" s="53">
        <f>IF(F48&gt;0,A47-'Corona-invorderingsrentetool'!$K$16,"")</f>
        <v>22400</v>
      </c>
      <c r="B48" s="38">
        <f t="shared" si="5"/>
        <v>45809</v>
      </c>
      <c r="C48" s="38">
        <f t="shared" si="6"/>
        <v>45838</v>
      </c>
      <c r="D48" s="39">
        <f t="shared" si="0"/>
        <v>0.04</v>
      </c>
      <c r="E48" s="53">
        <f t="shared" si="1"/>
        <v>74.666666666666657</v>
      </c>
      <c r="F48">
        <f t="shared" si="2"/>
        <v>28</v>
      </c>
    </row>
    <row r="49" spans="1:6" x14ac:dyDescent="0.25">
      <c r="A49" s="53">
        <f>IF(F49&gt;0,A48-'Corona-invorderingsrentetool'!$K$16,"")</f>
        <v>21600</v>
      </c>
      <c r="B49" s="38">
        <f t="shared" si="5"/>
        <v>45839</v>
      </c>
      <c r="C49" s="38">
        <f t="shared" si="6"/>
        <v>45869</v>
      </c>
      <c r="D49" s="39">
        <f t="shared" si="0"/>
        <v>0.04</v>
      </c>
      <c r="E49" s="53">
        <f t="shared" si="1"/>
        <v>72</v>
      </c>
      <c r="F49">
        <f t="shared" si="2"/>
        <v>27</v>
      </c>
    </row>
    <row r="50" spans="1:6" x14ac:dyDescent="0.25">
      <c r="A50" s="53">
        <f>IF(F50&gt;0,A49-'Corona-invorderingsrentetool'!$K$16,"")</f>
        <v>20800</v>
      </c>
      <c r="B50" s="38">
        <f t="shared" si="5"/>
        <v>45870</v>
      </c>
      <c r="C50" s="38">
        <f t="shared" si="6"/>
        <v>45900</v>
      </c>
      <c r="D50" s="39">
        <f t="shared" si="0"/>
        <v>0.04</v>
      </c>
      <c r="E50" s="53">
        <f t="shared" si="1"/>
        <v>69.333333333333329</v>
      </c>
      <c r="F50">
        <f t="shared" si="2"/>
        <v>26</v>
      </c>
    </row>
    <row r="51" spans="1:6" x14ac:dyDescent="0.25">
      <c r="A51" s="53">
        <f>IF(F51&gt;0,A50-'Corona-invorderingsrentetool'!$K$16,"")</f>
        <v>20000</v>
      </c>
      <c r="B51" s="38">
        <f t="shared" si="5"/>
        <v>45901</v>
      </c>
      <c r="C51" s="38">
        <f t="shared" si="6"/>
        <v>45930</v>
      </c>
      <c r="D51" s="39">
        <f t="shared" si="0"/>
        <v>0.04</v>
      </c>
      <c r="E51" s="53">
        <f t="shared" si="1"/>
        <v>66.666666666666657</v>
      </c>
      <c r="F51">
        <f t="shared" si="2"/>
        <v>25</v>
      </c>
    </row>
    <row r="52" spans="1:6" x14ac:dyDescent="0.25">
      <c r="A52" s="53">
        <f>IF(F52&gt;0,A51-'Corona-invorderingsrentetool'!$K$16,"")</f>
        <v>19200</v>
      </c>
      <c r="B52" s="38">
        <f t="shared" si="5"/>
        <v>45931</v>
      </c>
      <c r="C52" s="38">
        <f t="shared" si="6"/>
        <v>45961</v>
      </c>
      <c r="D52" s="39">
        <f t="shared" si="0"/>
        <v>0.04</v>
      </c>
      <c r="E52" s="53">
        <f t="shared" si="1"/>
        <v>63.999999999999993</v>
      </c>
      <c r="F52">
        <f t="shared" si="2"/>
        <v>24</v>
      </c>
    </row>
    <row r="53" spans="1:6" x14ac:dyDescent="0.25">
      <c r="A53" s="53">
        <f>IF(F53&gt;0,A52-'Corona-invorderingsrentetool'!$K$16,"")</f>
        <v>18400</v>
      </c>
      <c r="B53" s="38">
        <f t="shared" si="5"/>
        <v>45962</v>
      </c>
      <c r="C53" s="38">
        <f t="shared" si="6"/>
        <v>45991</v>
      </c>
      <c r="D53" s="39">
        <f t="shared" si="0"/>
        <v>0.04</v>
      </c>
      <c r="E53" s="53">
        <f t="shared" si="1"/>
        <v>61.333333333333329</v>
      </c>
      <c r="F53">
        <f t="shared" si="2"/>
        <v>23</v>
      </c>
    </row>
    <row r="54" spans="1:6" x14ac:dyDescent="0.25">
      <c r="A54" s="53">
        <f>IF(F54&gt;0,A53-'Corona-invorderingsrentetool'!$K$16,"")</f>
        <v>17600</v>
      </c>
      <c r="B54" s="38">
        <f t="shared" si="5"/>
        <v>45992</v>
      </c>
      <c r="C54" s="38">
        <f t="shared" si="6"/>
        <v>46022</v>
      </c>
      <c r="D54" s="39">
        <f t="shared" si="0"/>
        <v>0.04</v>
      </c>
      <c r="E54" s="53">
        <f t="shared" si="1"/>
        <v>58.666666666666664</v>
      </c>
      <c r="F54">
        <f t="shared" si="2"/>
        <v>22</v>
      </c>
    </row>
    <row r="55" spans="1:6" x14ac:dyDescent="0.25">
      <c r="A55" s="53">
        <f>IF(F55&gt;0,A54-'Corona-invorderingsrentetool'!$K$16,"")</f>
        <v>16800</v>
      </c>
      <c r="B55" s="38">
        <f t="shared" si="5"/>
        <v>46023</v>
      </c>
      <c r="C55" s="38">
        <f t="shared" si="6"/>
        <v>46053</v>
      </c>
      <c r="D55" s="39">
        <f t="shared" si="0"/>
        <v>0.04</v>
      </c>
      <c r="E55" s="53">
        <f t="shared" si="1"/>
        <v>55.999999999999993</v>
      </c>
      <c r="F55">
        <f t="shared" si="2"/>
        <v>21</v>
      </c>
    </row>
    <row r="56" spans="1:6" x14ac:dyDescent="0.25">
      <c r="A56" s="53">
        <f>IF(F56&gt;0,A55-'Corona-invorderingsrentetool'!$K$16,"")</f>
        <v>16000</v>
      </c>
      <c r="B56" s="38">
        <f t="shared" si="5"/>
        <v>46054</v>
      </c>
      <c r="C56" s="38">
        <f t="shared" si="6"/>
        <v>46081</v>
      </c>
      <c r="D56" s="39">
        <f t="shared" si="0"/>
        <v>0.04</v>
      </c>
      <c r="E56" s="53">
        <f t="shared" si="1"/>
        <v>53.333333333333329</v>
      </c>
      <c r="F56">
        <f t="shared" si="2"/>
        <v>20</v>
      </c>
    </row>
    <row r="57" spans="1:6" x14ac:dyDescent="0.25">
      <c r="A57" s="53">
        <f>IF(F57&gt;0,A56-'Corona-invorderingsrentetool'!$K$16,"")</f>
        <v>15200</v>
      </c>
      <c r="B57" s="38">
        <f t="shared" si="5"/>
        <v>46082</v>
      </c>
      <c r="C57" s="38">
        <f t="shared" si="6"/>
        <v>46112</v>
      </c>
      <c r="D57" s="39">
        <f t="shared" si="0"/>
        <v>0.04</v>
      </c>
      <c r="E57" s="53">
        <f t="shared" si="1"/>
        <v>50.666666666666664</v>
      </c>
      <c r="F57">
        <f t="shared" si="2"/>
        <v>19</v>
      </c>
    </row>
    <row r="58" spans="1:6" x14ac:dyDescent="0.25">
      <c r="A58" s="53">
        <f>IF(F58&gt;0,A57-'Corona-invorderingsrentetool'!$K$16,"")</f>
        <v>14400</v>
      </c>
      <c r="B58" s="38">
        <f t="shared" si="5"/>
        <v>46113</v>
      </c>
      <c r="C58" s="38">
        <f t="shared" si="6"/>
        <v>46142</v>
      </c>
      <c r="D58" s="39">
        <f t="shared" si="0"/>
        <v>0.04</v>
      </c>
      <c r="E58" s="53">
        <f t="shared" si="1"/>
        <v>48</v>
      </c>
      <c r="F58">
        <f t="shared" si="2"/>
        <v>18</v>
      </c>
    </row>
    <row r="59" spans="1:6" x14ac:dyDescent="0.25">
      <c r="A59" s="53">
        <f>IF(F59&gt;0,A58-'Corona-invorderingsrentetool'!$K$16,"")</f>
        <v>13600</v>
      </c>
      <c r="B59" s="38">
        <f t="shared" si="5"/>
        <v>46143</v>
      </c>
      <c r="C59" s="38">
        <f t="shared" si="6"/>
        <v>46173</v>
      </c>
      <c r="D59" s="39">
        <f t="shared" si="0"/>
        <v>0.04</v>
      </c>
      <c r="E59" s="53">
        <f t="shared" si="1"/>
        <v>45.333333333333329</v>
      </c>
      <c r="F59">
        <f t="shared" si="2"/>
        <v>17</v>
      </c>
    </row>
    <row r="60" spans="1:6" x14ac:dyDescent="0.25">
      <c r="A60" s="53">
        <f>IF(F60&gt;0,A59-'Corona-invorderingsrentetool'!$K$16,"")</f>
        <v>12800</v>
      </c>
      <c r="B60" s="38">
        <f t="shared" si="5"/>
        <v>46174</v>
      </c>
      <c r="C60" s="38">
        <f t="shared" si="6"/>
        <v>46203</v>
      </c>
      <c r="D60" s="39">
        <f t="shared" si="0"/>
        <v>0.04</v>
      </c>
      <c r="E60" s="53">
        <f t="shared" si="1"/>
        <v>42.666666666666664</v>
      </c>
      <c r="F60">
        <f t="shared" si="2"/>
        <v>16</v>
      </c>
    </row>
    <row r="61" spans="1:6" x14ac:dyDescent="0.25">
      <c r="A61" s="53">
        <f>IF(F61&gt;0,A60-'Corona-invorderingsrentetool'!$K$16,"")</f>
        <v>12000</v>
      </c>
      <c r="B61" s="38">
        <f t="shared" si="5"/>
        <v>46204</v>
      </c>
      <c r="C61" s="38">
        <f t="shared" si="6"/>
        <v>46234</v>
      </c>
      <c r="D61" s="39">
        <f t="shared" si="0"/>
        <v>0.04</v>
      </c>
      <c r="E61" s="53">
        <f t="shared" si="1"/>
        <v>40</v>
      </c>
      <c r="F61">
        <f t="shared" si="2"/>
        <v>15</v>
      </c>
    </row>
    <row r="62" spans="1:6" x14ac:dyDescent="0.25">
      <c r="A62" s="53">
        <f>IF(F62&gt;0,A61-'Corona-invorderingsrentetool'!$K$16,"")</f>
        <v>11200</v>
      </c>
      <c r="B62" s="38">
        <f t="shared" si="5"/>
        <v>46235</v>
      </c>
      <c r="C62" s="38">
        <f t="shared" si="6"/>
        <v>46265</v>
      </c>
      <c r="D62" s="39">
        <f t="shared" si="0"/>
        <v>0.04</v>
      </c>
      <c r="E62" s="53">
        <f t="shared" si="1"/>
        <v>37.333333333333329</v>
      </c>
      <c r="F62">
        <f t="shared" si="2"/>
        <v>14</v>
      </c>
    </row>
    <row r="63" spans="1:6" x14ac:dyDescent="0.25">
      <c r="A63" s="53">
        <f>IF(F63&gt;0,A62-'Corona-invorderingsrentetool'!$K$16,"")</f>
        <v>10400</v>
      </c>
      <c r="B63" s="38">
        <f t="shared" si="5"/>
        <v>46266</v>
      </c>
      <c r="C63" s="38">
        <f t="shared" si="6"/>
        <v>46295</v>
      </c>
      <c r="D63" s="39">
        <f t="shared" si="0"/>
        <v>0.04</v>
      </c>
      <c r="E63" s="53">
        <f t="shared" si="1"/>
        <v>34.666666666666664</v>
      </c>
      <c r="F63">
        <f t="shared" si="2"/>
        <v>13</v>
      </c>
    </row>
    <row r="64" spans="1:6" x14ac:dyDescent="0.25">
      <c r="A64" s="53">
        <f>IF(F64&gt;0,A63-'Corona-invorderingsrentetool'!$K$16,"")</f>
        <v>9600</v>
      </c>
      <c r="B64" s="38">
        <f t="shared" si="5"/>
        <v>46296</v>
      </c>
      <c r="C64" s="38">
        <f t="shared" si="6"/>
        <v>46326</v>
      </c>
      <c r="D64" s="39">
        <f t="shared" si="0"/>
        <v>0.04</v>
      </c>
      <c r="E64" s="53">
        <f t="shared" si="1"/>
        <v>31.999999999999996</v>
      </c>
      <c r="F64">
        <f t="shared" si="2"/>
        <v>12</v>
      </c>
    </row>
    <row r="65" spans="1:6" x14ac:dyDescent="0.25">
      <c r="A65" s="53">
        <f>IF(F65&gt;0,A64-'Corona-invorderingsrentetool'!$K$16,"")</f>
        <v>8800</v>
      </c>
      <c r="B65" s="38">
        <f t="shared" si="5"/>
        <v>46327</v>
      </c>
      <c r="C65" s="38">
        <f t="shared" si="6"/>
        <v>46356</v>
      </c>
      <c r="D65" s="39">
        <f t="shared" si="0"/>
        <v>0.04</v>
      </c>
      <c r="E65" s="53">
        <f t="shared" si="1"/>
        <v>29.333333333333332</v>
      </c>
      <c r="F65">
        <f t="shared" si="2"/>
        <v>11</v>
      </c>
    </row>
    <row r="66" spans="1:6" x14ac:dyDescent="0.25">
      <c r="A66" s="53">
        <f>IF(F66&gt;0,A65-'Corona-invorderingsrentetool'!$K$16,"")</f>
        <v>8000</v>
      </c>
      <c r="B66" s="38">
        <f t="shared" si="5"/>
        <v>46357</v>
      </c>
      <c r="C66" s="38">
        <f t="shared" si="6"/>
        <v>46387</v>
      </c>
      <c r="D66" s="39">
        <f t="shared" si="0"/>
        <v>0.04</v>
      </c>
      <c r="E66" s="53">
        <f t="shared" si="1"/>
        <v>26.666666666666664</v>
      </c>
      <c r="F66">
        <f t="shared" si="2"/>
        <v>10</v>
      </c>
    </row>
    <row r="67" spans="1:6" x14ac:dyDescent="0.25">
      <c r="A67" s="53">
        <f>IF(F67&gt;0,A66-'Corona-invorderingsrentetool'!$K$16,"")</f>
        <v>7200</v>
      </c>
      <c r="B67" s="38">
        <f t="shared" si="5"/>
        <v>46388</v>
      </c>
      <c r="C67" s="38">
        <f t="shared" si="6"/>
        <v>46418</v>
      </c>
      <c r="D67" s="39">
        <f t="shared" si="0"/>
        <v>0.04</v>
      </c>
      <c r="E67" s="53">
        <f t="shared" si="1"/>
        <v>24</v>
      </c>
      <c r="F67">
        <f>IF(F66&gt;0,F66-1,"")</f>
        <v>9</v>
      </c>
    </row>
    <row r="68" spans="1:6" x14ac:dyDescent="0.25">
      <c r="A68" s="53">
        <f>IF(F68&gt;0,A67-'Corona-invorderingsrentetool'!$K$16,"")</f>
        <v>6400</v>
      </c>
      <c r="B68" s="38">
        <f t="shared" si="5"/>
        <v>46419</v>
      </c>
      <c r="C68" s="38">
        <f t="shared" si="6"/>
        <v>46446</v>
      </c>
      <c r="D68" s="39">
        <f t="shared" si="0"/>
        <v>0.04</v>
      </c>
      <c r="E68" s="53">
        <f t="shared" si="1"/>
        <v>21.333333333333332</v>
      </c>
      <c r="F68">
        <f t="shared" si="2"/>
        <v>8</v>
      </c>
    </row>
    <row r="69" spans="1:6" x14ac:dyDescent="0.25">
      <c r="A69" s="53">
        <f>IF(F69&gt;0,A68-'Corona-invorderingsrentetool'!$K$16,"")</f>
        <v>5600</v>
      </c>
      <c r="B69" s="38">
        <f t="shared" si="5"/>
        <v>46447</v>
      </c>
      <c r="C69" s="38">
        <f t="shared" si="6"/>
        <v>46477</v>
      </c>
      <c r="D69" s="39">
        <f t="shared" si="0"/>
        <v>0.04</v>
      </c>
      <c r="E69" s="53">
        <f t="shared" si="1"/>
        <v>18.666666666666664</v>
      </c>
      <c r="F69">
        <f t="shared" si="2"/>
        <v>7</v>
      </c>
    </row>
    <row r="70" spans="1:6" x14ac:dyDescent="0.25">
      <c r="A70" s="53">
        <f>IF(F70&gt;0,A69-'Corona-invorderingsrentetool'!$K$16,"")</f>
        <v>4800</v>
      </c>
      <c r="B70" s="38">
        <f t="shared" si="5"/>
        <v>46478</v>
      </c>
      <c r="C70" s="38">
        <f t="shared" si="6"/>
        <v>46507</v>
      </c>
      <c r="D70" s="39">
        <f t="shared" si="0"/>
        <v>0.04</v>
      </c>
      <c r="E70" s="53">
        <f t="shared" si="1"/>
        <v>15.999999999999998</v>
      </c>
      <c r="F70">
        <f t="shared" si="2"/>
        <v>6</v>
      </c>
    </row>
    <row r="71" spans="1:6" x14ac:dyDescent="0.25">
      <c r="A71" s="53">
        <f>IF(F71&gt;0,A70-'Corona-invorderingsrentetool'!$K$16,"")</f>
        <v>4000</v>
      </c>
      <c r="B71" s="38">
        <f t="shared" si="5"/>
        <v>46508</v>
      </c>
      <c r="C71" s="38">
        <f t="shared" si="6"/>
        <v>46538</v>
      </c>
      <c r="D71" s="39">
        <f t="shared" si="0"/>
        <v>0.04</v>
      </c>
      <c r="E71" s="53">
        <f t="shared" si="1"/>
        <v>13.333333333333332</v>
      </c>
      <c r="F71">
        <f t="shared" si="2"/>
        <v>5</v>
      </c>
    </row>
    <row r="72" spans="1:6" x14ac:dyDescent="0.25">
      <c r="A72" s="53">
        <f>IF(F72&gt;0,A71-'Corona-invorderingsrentetool'!$K$16,"")</f>
        <v>3200</v>
      </c>
      <c r="B72" s="38">
        <f t="shared" si="5"/>
        <v>46539</v>
      </c>
      <c r="C72" s="38">
        <f t="shared" si="6"/>
        <v>46568</v>
      </c>
      <c r="D72" s="39">
        <f t="shared" si="0"/>
        <v>0.04</v>
      </c>
      <c r="E72" s="53">
        <f t="shared" si="1"/>
        <v>10.666666666666666</v>
      </c>
      <c r="F72">
        <f t="shared" si="2"/>
        <v>4</v>
      </c>
    </row>
    <row r="73" spans="1:6" x14ac:dyDescent="0.25">
      <c r="A73" s="53">
        <f>IF(F73&gt;0,A72-'Corona-invorderingsrentetool'!$K$16,"")</f>
        <v>2400</v>
      </c>
      <c r="B73" s="38">
        <f t="shared" si="5"/>
        <v>46569</v>
      </c>
      <c r="C73" s="38">
        <f t="shared" si="6"/>
        <v>46599</v>
      </c>
      <c r="D73" s="39">
        <f t="shared" si="0"/>
        <v>0.04</v>
      </c>
      <c r="E73" s="53">
        <f t="shared" si="1"/>
        <v>7.9999999999999991</v>
      </c>
      <c r="F73">
        <f t="shared" si="2"/>
        <v>3</v>
      </c>
    </row>
    <row r="74" spans="1:6" x14ac:dyDescent="0.25">
      <c r="A74" s="53">
        <f>IF(F74&gt;0,A73-'Corona-invorderingsrentetool'!$K$16,"")</f>
        <v>1600</v>
      </c>
      <c r="B74" s="38">
        <f t="shared" si="5"/>
        <v>46600</v>
      </c>
      <c r="C74" s="38">
        <f t="shared" si="6"/>
        <v>46630</v>
      </c>
      <c r="D74" s="39">
        <f t="shared" si="0"/>
        <v>0.04</v>
      </c>
      <c r="E74" s="53">
        <f t="shared" si="1"/>
        <v>5.333333333333333</v>
      </c>
      <c r="F74">
        <f>IF(F73&gt;0,F73-1,"")</f>
        <v>2</v>
      </c>
    </row>
    <row r="75" spans="1:6" x14ac:dyDescent="0.25">
      <c r="A75" s="53">
        <f>IF(F75&gt;0,A74-'Corona-invorderingsrentetool'!$K$16,"")</f>
        <v>800</v>
      </c>
      <c r="B75" s="38">
        <f t="shared" si="5"/>
        <v>46631</v>
      </c>
      <c r="C75" s="38">
        <f t="shared" si="6"/>
        <v>46660</v>
      </c>
      <c r="D75" s="39">
        <f t="shared" si="0"/>
        <v>0.04</v>
      </c>
      <c r="E75" s="53">
        <f t="shared" si="1"/>
        <v>2.6666666666666665</v>
      </c>
      <c r="F75">
        <f t="shared" si="2"/>
        <v>1</v>
      </c>
    </row>
  </sheetData>
  <sheetProtection algorithmName="SHA-512" hashValue="Y8xykBWd2VoeeFUgh9bL00orMTIhatjCtQvN3wUD+ulRrsV3LxTimH0pPBTWr7U8Lmiq6KllZrIwmzHArpSQ9Q==" saltValue="bTQ1qDD5GSTx5FVNTBCVsw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DDB69AC4E27F49BD29B028BDB4F328" ma:contentTypeVersion="10" ma:contentTypeDescription="Een nieuw document maken." ma:contentTypeScope="" ma:versionID="59e4a255b0d34acb60002279c06eb634">
  <xsd:schema xmlns:xsd="http://www.w3.org/2001/XMLSchema" xmlns:xs="http://www.w3.org/2001/XMLSchema" xmlns:p="http://schemas.microsoft.com/office/2006/metadata/properties" xmlns:ns3="3e6122e7-ab57-42fb-9012-4cb4febbf5b4" xmlns:ns4="ba65c50a-bd7c-4a63-a590-c4275243bdd0" targetNamespace="http://schemas.microsoft.com/office/2006/metadata/properties" ma:root="true" ma:fieldsID="3f745f4605c19e804b2cf02fbe3f7b9c" ns3:_="" ns4:_="">
    <xsd:import namespace="3e6122e7-ab57-42fb-9012-4cb4febbf5b4"/>
    <xsd:import namespace="ba65c50a-bd7c-4a63-a590-c4275243bdd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6122e7-ab57-42fb-9012-4cb4febbf5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5c50a-bd7c-4a63-a590-c4275243bdd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CE3D7A-F504-41B4-B67F-1D7078076322}">
  <ds:schemaRefs>
    <ds:schemaRef ds:uri="http://schemas.openxmlformats.org/package/2006/metadata/core-properties"/>
    <ds:schemaRef ds:uri="http://schemas.microsoft.com/office/2006/documentManagement/types"/>
    <ds:schemaRef ds:uri="ba65c50a-bd7c-4a63-a590-c4275243bdd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3e6122e7-ab57-42fb-9012-4cb4febbf5b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881808-CC95-4965-B2B6-7BD15399AE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6122e7-ab57-42fb-9012-4cb4febbf5b4"/>
    <ds:schemaRef ds:uri="ba65c50a-bd7c-4a63-a590-c4275243bd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998888-796E-4A58-B9E9-EACBF552FC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Corona-invorderingsrentetool</vt:lpstr>
      <vt:lpstr>'Corona-invorderingsrentetool'!Afdrukbereik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Crombach</dc:creator>
  <cp:lastModifiedBy>Jeroen Crombach</cp:lastModifiedBy>
  <cp:lastPrinted>2020-04-14T12:30:43Z</cp:lastPrinted>
  <dcterms:created xsi:type="dcterms:W3CDTF">2020-04-12T12:42:36Z</dcterms:created>
  <dcterms:modified xsi:type="dcterms:W3CDTF">2021-05-31T15:22:21Z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0x01010007DDB69AC4E27F49BD29B028BDB4F328</vt:lpwstr>
  </property>
</Properties>
</file>